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pablon_fernandez_mineduc_cl/Documents/Descargas/"/>
    </mc:Choice>
  </mc:AlternateContent>
  <xr:revisionPtr revIDLastSave="97" documentId="8_{5329FB42-F5B5-4D5C-B5B5-0BED64D7F88F}" xr6:coauthVersionLast="47" xr6:coauthVersionMax="47" xr10:uidLastSave="{260E6C1E-564C-4845-952C-520AB8658B4A}"/>
  <bookViews>
    <workbookView xWindow="-120" yWindow="-120" windowWidth="20730" windowHeight="11160" firstSheet="1" activeTab="1" xr2:uid="{00000000-000D-0000-FFFF-FFFF00000000}"/>
  </bookViews>
  <sheets>
    <sheet name="Matrícula por especialidad" sheetId="2" state="hidden" r:id="rId1"/>
    <sheet name="Tabla Liceo" sheetId="3" r:id="rId2"/>
    <sheet name="Hoja3" sheetId="4" state="hidden" r:id="rId3"/>
  </sheets>
  <definedNames>
    <definedName name="_xlnm._FilterDatabase" localSheetId="0" hidden="1">'Matrícula por especialidad'!$A$3:$BB$3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B6" i="3"/>
  <c r="B7" i="3"/>
  <c r="B8" i="3"/>
  <c r="B9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B61" i="3"/>
  <c r="C61" i="3" s="1" a="1"/>
  <c r="C6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<sst xmlns="http://schemas.openxmlformats.org/spreadsheetml/2006/main" count="5015" uniqueCount="1374">
  <si>
    <t>MATRÍCULA POR ESPECIALIDAD (CÓDIGO Y NOMBRE)</t>
  </si>
  <si>
    <t>RBD</t>
  </si>
  <si>
    <t>NOMBRE DEL ESTABLECIMIENTO</t>
  </si>
  <si>
    <t>Rut Sostenedor</t>
  </si>
  <si>
    <t>REGIÓN</t>
  </si>
  <si>
    <t>Comuna</t>
  </si>
  <si>
    <t>DEPENDENCIA</t>
  </si>
  <si>
    <t>Administración</t>
  </si>
  <si>
    <t>Contabilidad</t>
  </si>
  <si>
    <t>Secretariado</t>
  </si>
  <si>
    <t>Ventas</t>
  </si>
  <si>
    <t>Administración (con mención)</t>
  </si>
  <si>
    <t>Edificación</t>
  </si>
  <si>
    <t>Terminaciones de Construcción</t>
  </si>
  <si>
    <t>Montaje Industrial</t>
  </si>
  <si>
    <t>Instalaciones Sanitarias</t>
  </si>
  <si>
    <t>Refrigeración y climatización</t>
  </si>
  <si>
    <t>Construcción (con mención)</t>
  </si>
  <si>
    <t xml:space="preserve">Mecánica Industrial </t>
  </si>
  <si>
    <t>Construcciones Metálicas</t>
  </si>
  <si>
    <t>Mecánica Automotriz</t>
  </si>
  <si>
    <t>Mecánica en Mantención de Aeronaves</t>
  </si>
  <si>
    <t>Mecánica Industrial (con mención)</t>
  </si>
  <si>
    <t>Electricidad</t>
  </si>
  <si>
    <t>Electrónica</t>
  </si>
  <si>
    <t>Explotación Minera</t>
  </si>
  <si>
    <t>Metalurgia Extractiva</t>
  </si>
  <si>
    <t>Asistencia en Geología</t>
  </si>
  <si>
    <t>Gráfica</t>
  </si>
  <si>
    <t>Dibujo Técnico</t>
  </si>
  <si>
    <t>Química Industrial (con mención)</t>
  </si>
  <si>
    <t>Vestuario y Confección Textil</t>
  </si>
  <si>
    <t>Conectividad y Redes</t>
  </si>
  <si>
    <t>Programación</t>
  </si>
  <si>
    <t>Telecomunicaciones</t>
  </si>
  <si>
    <t>Elaboración Industrial de Alimentos</t>
  </si>
  <si>
    <t xml:space="preserve">Servicio de Alimentación Colectiva </t>
  </si>
  <si>
    <t>Gastronomía (con mención)</t>
  </si>
  <si>
    <t xml:space="preserve">Atención de Párvulos </t>
  </si>
  <si>
    <t xml:space="preserve">Atención de Adultos Mayores </t>
  </si>
  <si>
    <t xml:space="preserve">Atención de Enfermería </t>
  </si>
  <si>
    <t>Servicio de turismo</t>
  </si>
  <si>
    <t xml:space="preserve">Servicios Hoteleros </t>
  </si>
  <si>
    <t>Servicio de Hotelería</t>
  </si>
  <si>
    <t>Atención de Párvulos</t>
  </si>
  <si>
    <t>Atención de Enfermería (con mención)</t>
  </si>
  <si>
    <t>Forestal</t>
  </si>
  <si>
    <t>Productos de la Madera</t>
  </si>
  <si>
    <t>Muebles y Terminaciones de la Madera</t>
  </si>
  <si>
    <t>Agropecuaria (con mención)</t>
  </si>
  <si>
    <t>Acuicultura</t>
  </si>
  <si>
    <t>Operación Portuaria</t>
  </si>
  <si>
    <t>Tripulación naves mercantes y especiales</t>
  </si>
  <si>
    <t>COMPLEJO EDUCACIONAL MARTIN KLEINKNECHT</t>
  </si>
  <si>
    <t>TOLTÉN</t>
  </si>
  <si>
    <t>LICEO MUNICIPAL BARROS ARANA</t>
  </si>
  <si>
    <t>TEODORO SCHMIDT</t>
  </si>
  <si>
    <t>LICEO REINO DE SUECIA</t>
  </si>
  <si>
    <t>SAAVEDRA</t>
  </si>
  <si>
    <t>LICEO BICENTENARIO DOMINGO SANTA MARIA</t>
  </si>
  <si>
    <t>ARICA</t>
  </si>
  <si>
    <t>LICEO PUBLICO BICENTENARIO DE EXCELENCIA CLAUDIO ARRAU LEON</t>
  </si>
  <si>
    <t>CARAHUE</t>
  </si>
  <si>
    <t>LICEO BICENTENARIO LUIS GONZALEZ VASQUEZ 6585-4</t>
  </si>
  <si>
    <t>NUEVA IMPERIAL</t>
  </si>
  <si>
    <t>INST. COM. DE IQUIQUE BALDOMERO WOLNITZKY</t>
  </si>
  <si>
    <t>IQUIQUE</t>
  </si>
  <si>
    <t>INSTITUTO DEL MAR ALMIRANTE CARLOS CONDEL</t>
  </si>
  <si>
    <t>LICEO POLITEC. JOSE GUTIERREZ DE LA FUEN</t>
  </si>
  <si>
    <t>COLEGIO DEPORTIVO TEC. PROF. ELENA DUVAUCHELLE CABEZON</t>
  </si>
  <si>
    <t>LICEO LUIS CRUZ MARTINEZ</t>
  </si>
  <si>
    <t>LICEO DE HUARA</t>
  </si>
  <si>
    <t>HUARA</t>
  </si>
  <si>
    <t>LICEO TECNICO PROFESIONAL COLCHANE</t>
  </si>
  <si>
    <t>COLCHANE</t>
  </si>
  <si>
    <t>LIC. ALCDE.SERGIO GONZALEZ GUTIERREZ</t>
  </si>
  <si>
    <t>POZO ALMONTE</t>
  </si>
  <si>
    <t>LICEO DOMINGO LATRILLE LASTAUNOU</t>
  </si>
  <si>
    <t>ANTOFAGASTA</t>
  </si>
  <si>
    <t>TOCOPILLA</t>
  </si>
  <si>
    <t>LICEO POLITECNICO DIEGO PORTALES P.</t>
  </si>
  <si>
    <t>LICEO H.C. T.P. MARIA ELENA</t>
  </si>
  <si>
    <t>MARÍA ELENA</t>
  </si>
  <si>
    <t>LICEO FRANCISCO DE AGUIRRE</t>
  </si>
  <si>
    <t>CALAMA</t>
  </si>
  <si>
    <t>LICEO BICENTENARIO POLITECNICO CESAREO AGUIRRE GOYENECHEA</t>
  </si>
  <si>
    <t>LICEO MINERO AMÉRICA</t>
  </si>
  <si>
    <t>LICEO INDUSTRIAL EULOGIO GORDO MONEO</t>
  </si>
  <si>
    <t>LICEO COMERCIAL JERARDO MUNOZ CAMPOS</t>
  </si>
  <si>
    <t>LICEO TECNICO ANTOFAGASTA</t>
  </si>
  <si>
    <t>LICEO LA PORTADA</t>
  </si>
  <si>
    <t>COMPLEJO EDUCATIVO JUAN JOSE LATORRE BENAVENT</t>
  </si>
  <si>
    <t>MEJILLONES</t>
  </si>
  <si>
    <t>LICEO POLITECNICO JOSE MIGUEL QUIROZ</t>
  </si>
  <si>
    <t>TALTAL</t>
  </si>
  <si>
    <t>LICEO TECNICO PROFESIONAL HUALPIN</t>
  </si>
  <si>
    <t>LICEO POLITECNICO ARICA</t>
  </si>
  <si>
    <t>L. POLI. ANTONIO VARAS DE LA BARRA</t>
  </si>
  <si>
    <t>LICEO AGRICOLA JOSE ABELARDO NUNEZ M.</t>
  </si>
  <si>
    <t>LICEO VALLE DE CODPA</t>
  </si>
  <si>
    <t>CAMARONES</t>
  </si>
  <si>
    <t>LICEO GRANADEROS</t>
  </si>
  <si>
    <t>PUTRE</t>
  </si>
  <si>
    <t>LICEO POLITÉCNICO BELÉN</t>
  </si>
  <si>
    <t>COPIAPÓ</t>
  </si>
  <si>
    <t>ESCUELA TÉCNICO PROFESIONAL</t>
  </si>
  <si>
    <t>LICEO BICENTENARIO PABLO NERUDA</t>
  </si>
  <si>
    <t>COLEGIO PARROQUIAL PADRE NEGRO</t>
  </si>
  <si>
    <t>CALDERA</t>
  </si>
  <si>
    <t>LICEO INSTITUTO COMERCIAL DE ARICA</t>
  </si>
  <si>
    <t>LICEO FEDERICO VARELA</t>
  </si>
  <si>
    <t>CHAÑARAL</t>
  </si>
  <si>
    <t>LICEO BICENTENARIO MANUEL MAGALHAES MEDLING</t>
  </si>
  <si>
    <t>DIEGO DE ALMAGRO</t>
  </si>
  <si>
    <t>LICEO TECNICO MARTA BRUNET</t>
  </si>
  <si>
    <t>COQUIMBO</t>
  </si>
  <si>
    <t>LA SERENA</t>
  </si>
  <si>
    <t>COLEGIO GABRIEL GONZALEZ VIDELA</t>
  </si>
  <si>
    <t>ESCUELA INDUSTRIAL SALESIANA SAN RAMON</t>
  </si>
  <si>
    <t>COLEGIO PROVIDENCIA</t>
  </si>
  <si>
    <t>LICEO IGNACIO CARRERA PINTO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</si>
  <si>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</si>
  <si>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</si>
  <si>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</si>
  <si>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</si>
  <si>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COLEGIO BERNARDO O´HIGGINS</t>
  </si>
  <si>
    <t>LICEO MANUEL BLANCO ENCALADA</t>
  </si>
  <si>
    <t>LICEO CARLOS ROBERTO MONDACA CORTES</t>
  </si>
  <si>
    <t>VICUÑA</t>
  </si>
  <si>
    <t>LICEO BICENTENARIO DE EXCELENCIA POLITECNICO DE OVALLE</t>
  </si>
  <si>
    <t>OVALLE</t>
  </si>
  <si>
    <t>COLEGIO LA PROVIDENCIA</t>
  </si>
  <si>
    <t>LICEO AGRICOLA DE OVALLE TADEO PERRY BARN</t>
  </si>
  <si>
    <t>LICEO BICENTENARIO DE EXCELENCIA LICEO PRESIDENTE EDUARDO FREI MONTALVA</t>
  </si>
  <si>
    <t>MONTE PATRIA</t>
  </si>
  <si>
    <t>COMBARBALÁ</t>
  </si>
  <si>
    <t>LICEO POLITECNICO PABLO RODRIGUEZ CAVIEDES</t>
  </si>
  <si>
    <t>ILLAPEL</t>
  </si>
  <si>
    <t>LICEO PARTICULAR LUIS ALBERTO VERA</t>
  </si>
  <si>
    <t>LICEO DE SALAMANCA</t>
  </si>
  <si>
    <t>SALAMANCA</t>
  </si>
  <si>
    <t>LICEO NICOLAS FEDERICO LOHSE VARGAS</t>
  </si>
  <si>
    <t>LOS VILOS</t>
  </si>
  <si>
    <t>LICEO PULMAHUE DE LA LIGUA</t>
  </si>
  <si>
    <t>VALPARAÍSO</t>
  </si>
  <si>
    <t>LA LIGUA</t>
  </si>
  <si>
    <t>LICEO JOSE MANUEL BORGONO NUNEZ</t>
  </si>
  <si>
    <t>PETORCA</t>
  </si>
  <si>
    <t>LICEO CORDILLERA</t>
  </si>
  <si>
    <t>LICEO Y ESCUELA MUNICIPAL</t>
  </si>
  <si>
    <t>CABILDO</t>
  </si>
  <si>
    <t>LICEO COMERCIAL DE LOS ANDES</t>
  </si>
  <si>
    <t>LOS ANDES</t>
  </si>
  <si>
    <t>LICEO BICENTENARIO TÉCNICO AMANCAY</t>
  </si>
  <si>
    <t>LICEO POLITECNICO AMERICA</t>
  </si>
  <si>
    <t>C.E.I.A DR. OSVALDO ROJAS GONZALEZ</t>
  </si>
  <si>
    <t>LICEO PARTICULAR MIXTO LOS ANDES</t>
  </si>
  <si>
    <t>INSTITUTO AGRICOLA PASCUAL BABURIZZA</t>
  </si>
  <si>
    <t>CALLE LARGA</t>
  </si>
  <si>
    <t>LICEO DOCTOR ROBERTO HUMERES O.</t>
  </si>
  <si>
    <t>SAN FELIPE</t>
  </si>
  <si>
    <t>LICEO SAN FELIPE</t>
  </si>
  <si>
    <t>COLEGIO ASSUNTA PALLOTA</t>
  </si>
  <si>
    <t>COLEGIO ALONSO DE ERCILLA</t>
  </si>
  <si>
    <t>ESCUELA AGRICOLA DE SAN FELIPE</t>
  </si>
  <si>
    <t>LICEO MANUEL MARIN</t>
  </si>
  <si>
    <t>PUTAENDO</t>
  </si>
  <si>
    <t>LICEO DARIO SALAS</t>
  </si>
  <si>
    <t>SANTA MARÍA</t>
  </si>
  <si>
    <t>COLEGIO BICENTENARIO SANTA MARÍA DE ACONCAGUA</t>
  </si>
  <si>
    <t>LICEO BICENTENARIO LICEO POLITECNICO LLAY LLAY</t>
  </si>
  <si>
    <t>LLAILLAY</t>
  </si>
  <si>
    <t>LICEO MENESIANO SAGRADO CORAZON</t>
  </si>
  <si>
    <t>LICEO BICENTENARIO POLIVALENTE FERNANDO SILVA CASTELLÓN</t>
  </si>
  <si>
    <t>CATEMU</t>
  </si>
  <si>
    <t>COLEGIO PARTICULAR CALIFORNIA</t>
  </si>
  <si>
    <t>ESCUELA AGRICOLA SALESIANA F. HUIDOBRO</t>
  </si>
  <si>
    <t>LICEO COMERCIAL DE QUILLOTA</t>
  </si>
  <si>
    <t>QUILLOTA</t>
  </si>
  <si>
    <t>ESCUELA PARTICULAR INDUSTRIAL E. BERTELSEN TEMPLE</t>
  </si>
  <si>
    <t>LICEO PEDRO DE VALDIVIA</t>
  </si>
  <si>
    <t>CALERA</t>
  </si>
  <si>
    <t>LICEO BICENTENARIO COMPLEJO EDUCACIONAL LAS ACACIAS DE ARTIFICIO</t>
  </si>
  <si>
    <t>LICEO INDUSTRIAL A-16 OSCAR CORONA BARAHO</t>
  </si>
  <si>
    <t>COLEGIO CARMELITA FELIPE CORTÉS</t>
  </si>
  <si>
    <t>NOGALES</t>
  </si>
  <si>
    <t>LICEO DE LIMACHE</t>
  </si>
  <si>
    <t>LIMACHE</t>
  </si>
  <si>
    <t>LICEO DE OLMUE</t>
  </si>
  <si>
    <t>OLMUÉ</t>
  </si>
  <si>
    <t>ESCUELA DE CONCENTRACIÓN</t>
  </si>
  <si>
    <t>TIERRA AMARILLA</t>
  </si>
  <si>
    <t>COLEGIO PART. IGNACIO CARRERA PINTO</t>
  </si>
  <si>
    <t>ESCUELA BÁSICA QUEBRADA DE ALVARADO</t>
  </si>
  <si>
    <t>ESCUELA INDUSTRIAL SUPERIOR DE VALPARAISO</t>
  </si>
  <si>
    <t>LICEO JOSÉ SANTOS OSSA</t>
  </si>
  <si>
    <t>VALLENAR</t>
  </si>
  <si>
    <t>LICEO JAPÓN</t>
  </si>
  <si>
    <t>HUASCO</t>
  </si>
  <si>
    <t>LICEO JORGE ALESSANDRI RODRÍGUEZ</t>
  </si>
  <si>
    <t>LICEO GENERAL RAMÓN FREIRE</t>
  </si>
  <si>
    <t>FREIRINA</t>
  </si>
  <si>
    <t>CENTRO DE EDUCACIÓN INTEGRADA DE ADULTOS CEIA</t>
  </si>
  <si>
    <t>LICEO TECNOLÓGICO DE COPIAPÓ</t>
  </si>
  <si>
    <t>LICEO EL PALOMAR</t>
  </si>
  <si>
    <t>LICEO POLITÉCNICO</t>
  </si>
  <si>
    <t>COLEGIO SALESIANO VALPARAISO</t>
  </si>
  <si>
    <t>INSTITUTO SUPERIOR DE COMERCIO ALBERTO BL</t>
  </si>
  <si>
    <t>VIÑA DEL MAR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</si>
  <si>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</si>
  <si>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</si>
  <si>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</si>
  <si>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</si>
  <si>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</si>
  <si>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</si>
  <si>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</si>
  <si>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POLITECNICO QUINTERO</t>
  </si>
  <si>
    <t>QUINTERO</t>
  </si>
  <si>
    <t>COLEGIO DON ORIONE</t>
  </si>
  <si>
    <t>COLEGIO GENERAL JOSE VELASQUEZ BORQUEZ</t>
  </si>
  <si>
    <t>PUCHUNCAVÍ</t>
  </si>
  <si>
    <t>COMPLEJO EDUCACIONAL SARGENTO ALDEA</t>
  </si>
  <si>
    <t>COLEGIO INDUSTRIAL ANDRES BELLO LOPEZ</t>
  </si>
  <si>
    <t>QUILPUÉ</t>
  </si>
  <si>
    <t>LICEO COMERCIAL ALEJANDRO LUBET V</t>
  </si>
  <si>
    <t>CENTRO DE EDUCACION DE ADULTOS</t>
  </si>
  <si>
    <t>LICEO TECNICO PROFESIONAL MANNHEIM</t>
  </si>
  <si>
    <t>LICEO TECNOLOGICO VILLA ALEMANA</t>
  </si>
  <si>
    <t>VILLA ALEMANA</t>
  </si>
  <si>
    <t>LICEO MANUEL DE SALAS</t>
  </si>
  <si>
    <t>CASABLANCA</t>
  </si>
  <si>
    <t>PROFESOR JUAN DANTE PARRAGUEZ ARELLANO</t>
  </si>
  <si>
    <t>SAN ANTONIO</t>
  </si>
  <si>
    <t>INST.COMERCIAL MARITIMO PACIFICO SUR</t>
  </si>
  <si>
    <t>COLEGIO AGRÍCOLA CUNCUMÉN GONZALO BARROS AMUNÁTEGUI</t>
  </si>
  <si>
    <t>ESCUELA INDUSTRIAL SAN ANTONIO</t>
  </si>
  <si>
    <t>LICEO POETA VICENTE HUIDOBRO</t>
  </si>
  <si>
    <t>CARTAGENA</t>
  </si>
  <si>
    <t>LICEO EUGENIA SUBERCASEAUX</t>
  </si>
  <si>
    <t>COLEGIO EL TABO</t>
  </si>
  <si>
    <t>EL TABO</t>
  </si>
  <si>
    <t>COMPLEJO EDUCACIONAL CLARA SOLOVERA</t>
  </si>
  <si>
    <t>EL QUISCO</t>
  </si>
  <si>
    <t>COLEGIO CARLOS ALESSANDRI ALTAMIRANO</t>
  </si>
  <si>
    <t>ALGARROBO</t>
  </si>
  <si>
    <t>LICEO TECNICO A-4</t>
  </si>
  <si>
    <t>RANCAGUA</t>
  </si>
  <si>
    <t>LICEO BICENTENARIO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</si>
  <si>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</si>
  <si>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</si>
  <si>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</si>
  <si>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</si>
  <si>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</si>
  <si>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</si>
  <si>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GRANEROS</t>
  </si>
  <si>
    <t>ESCUELA SIXTO MENDEZ PARADA</t>
  </si>
  <si>
    <t>ESCUELA AGRICOLA CRISTO OBRERO</t>
  </si>
  <si>
    <t>LICEO BICENTENARIO DE EXCELENCIA ALBERTO HURTADO</t>
  </si>
  <si>
    <t>MOSTAZAL</t>
  </si>
  <si>
    <t>ESCUELA MUNICIPAL DE GULTRO</t>
  </si>
  <si>
    <t>OLIVAR</t>
  </si>
  <si>
    <t>LICEO SAN JOSE DE REQUINOA</t>
  </si>
  <si>
    <t>REQUÍNOA</t>
  </si>
  <si>
    <t>LICEO POLITECNICO TOMAS MARIN DE POVEDA</t>
  </si>
  <si>
    <t>RENGO</t>
  </si>
  <si>
    <t>COLEGIO MANUEL FRANCISCO CORREA</t>
  </si>
  <si>
    <t>LICEO REPUBLICA DE ITALIA</t>
  </si>
  <si>
    <t>QUINTA DE TILCOCO</t>
  </si>
  <si>
    <t>PICHIDEGUA</t>
  </si>
  <si>
    <t>LICEO JEAN BUCHANAN DE LARRAIN</t>
  </si>
  <si>
    <t>PEUMO</t>
  </si>
  <si>
    <t>ESCUELA AGRICOLA SAN VICENTE DE PAUL</t>
  </si>
  <si>
    <t>COLTAUCO</t>
  </si>
  <si>
    <t>LICEO FRANCISCO ANTONIO ENCINA ARMANET</t>
  </si>
  <si>
    <t>LAS CABRAS</t>
  </si>
  <si>
    <t>SAN FERNANDO</t>
  </si>
  <si>
    <t>LICEO INDUSTRIAL DE SAN FERNANDO</t>
  </si>
  <si>
    <t>CENTRO DE EDUCACIÓN INTEGRADA DE ADULTOS</t>
  </si>
  <si>
    <t>CENTRO DE EDUCACIÓN INTEGRADA DE ADULTOS CALDERA</t>
  </si>
  <si>
    <t>SAN FERNANDO COLLEGE</t>
  </si>
  <si>
    <t>LICEO AGRICOLA EL CARMEN</t>
  </si>
  <si>
    <t>LICEO BICENTENARIO DE ALTO DEL CARMEN</t>
  </si>
  <si>
    <t>ALTO DEL CARMEN</t>
  </si>
  <si>
    <t>ESCUELA AGRICOLA LAS GARZAS</t>
  </si>
  <si>
    <t>CHIMBARONGO</t>
  </si>
  <si>
    <t>LICEO POLIVALENTE EXPERIMENTAL LUCILA GODOY ALCAYAGA</t>
  </si>
  <si>
    <t>CONCEPCIÓN</t>
  </si>
  <si>
    <t>INSTITUTO POLITECNICO</t>
  </si>
  <si>
    <t>SANTA CRUZ</t>
  </si>
  <si>
    <t>LICEO DE LOLOL</t>
  </si>
  <si>
    <t>LOLOL</t>
  </si>
  <si>
    <t>LICEO SAN JOSE DEL CARMEN</t>
  </si>
  <si>
    <t>PALMILLA</t>
  </si>
  <si>
    <t>LICEO MUNICIPAL PABLO NERUDA</t>
  </si>
  <si>
    <t>NAVIDAD</t>
  </si>
  <si>
    <t>LICEO MUNICIPAL INSTITUTO CARDENAL CARO</t>
  </si>
  <si>
    <t>MARCHIHUE</t>
  </si>
  <si>
    <t>COLEGIO POLIVALENTE JAPÓN</t>
  </si>
  <si>
    <t>MAULE</t>
  </si>
  <si>
    <t>CURICÓ</t>
  </si>
  <si>
    <t>INSTITUTO POLITECNICO BICENTENARIO JUAN TERRIER DAILLY</t>
  </si>
  <si>
    <t>LICEO TENO</t>
  </si>
  <si>
    <t>TENO</t>
  </si>
  <si>
    <t>LICEO POLIVALENTE DE MOLINA</t>
  </si>
  <si>
    <t>MOLINA</t>
  </si>
  <si>
    <t>LICEO JUAN AGUSTIN MORALES GONZALEZ</t>
  </si>
  <si>
    <t>ESCUELA AGRICOLA SUPERIOR DE MOLINA</t>
  </si>
  <si>
    <t>LICANTÉN</t>
  </si>
  <si>
    <t>LICEO TECNICO AMELIA COURBIS</t>
  </si>
  <si>
    <t>TALCA</t>
  </si>
  <si>
    <t>LICEO INDUSTRIAL SUPERIOR</t>
  </si>
  <si>
    <t>INST.SUP.DE COMERCIO ENRIQUE MALDONADO S</t>
  </si>
  <si>
    <t>LICEO DIEGO PORTALES</t>
  </si>
  <si>
    <t>LICEO CARLOS CONDELL</t>
  </si>
  <si>
    <t>LICEO TECNICO PROFESIONAL AULAS DE ESPERANZA DE TALCA</t>
  </si>
  <si>
    <t>ESCUELA EL SAUCE</t>
  </si>
  <si>
    <t>CENTRO EDUCATIVO SALESIANOS TALCA</t>
  </si>
  <si>
    <t>LICEO DE PELARCO</t>
  </si>
  <si>
    <t>PELARCO</t>
  </si>
  <si>
    <t>RÍO CLARO</t>
  </si>
  <si>
    <t>LICEO SAN CLEMENTE ENTRE RIOS</t>
  </si>
  <si>
    <t>SAN CLEMENTE</t>
  </si>
  <si>
    <t>LICEO TECNICO AGRICOLA MARIA AUXILIADORA</t>
  </si>
  <si>
    <t>ESCUELA AGRICOLA SAN JOSE DE DUAO</t>
  </si>
  <si>
    <t>LICEO SAN IGNACIO</t>
  </si>
  <si>
    <t>EMPEDRADO</t>
  </si>
  <si>
    <t>COMPLEJO EDUCACIONAL PENCAHUE</t>
  </si>
  <si>
    <t>PENCAHUE</t>
  </si>
  <si>
    <t>INSTITUTO POLITECNICO SUPERIOR EGIDIO ROZ</t>
  </si>
  <si>
    <t>CONSTITUCIÓN</t>
  </si>
  <si>
    <t>LICEO TECNICO PROFESIONAL PUTU</t>
  </si>
  <si>
    <t>LICEO RURAL ENRIQUE MAC IVER</t>
  </si>
  <si>
    <t>LICEO LUIS EDMUNDO CORREA ROJAS</t>
  </si>
  <si>
    <t>CUREPTO</t>
  </si>
  <si>
    <t>INSTITUTO COMERCIAL</t>
  </si>
  <si>
    <t>LINARES</t>
  </si>
  <si>
    <t>LICEO TECNICO PROFESIONAL DIEGO PORTALES</t>
  </si>
  <si>
    <t>LICEO MARIA AUXILIADORA</t>
  </si>
  <si>
    <t>ESC.AGRIC.PART.SALESIANA DON BOSCO</t>
  </si>
  <si>
    <t>LICEO POLITECNICO DE LINARES</t>
  </si>
  <si>
    <t>LICEO JUAN DE DIOS PUGA</t>
  </si>
  <si>
    <t>YERBAS BUENAS</t>
  </si>
  <si>
    <t>ESCUELA AGRICOLA MARTA MARTINEZ CRUZ</t>
  </si>
  <si>
    <t>LICEO CAPITAN IGNACIO CARRERA PINTO</t>
  </si>
  <si>
    <t>COLBÚN</t>
  </si>
  <si>
    <t>LICEO ARTURO ALESSANDRI PALMA</t>
  </si>
  <si>
    <t>LONGAVÍ</t>
  </si>
  <si>
    <t>LICEO FEDERICO HEISE MARTI</t>
  </si>
  <si>
    <t>PARRAL</t>
  </si>
  <si>
    <t>ESCUELA JUANITA ZUNIGA FUENTES</t>
  </si>
  <si>
    <t>LICEO GUILLERMO MARIN LARRAIN</t>
  </si>
  <si>
    <t>RETIRO</t>
  </si>
  <si>
    <t>VILLA ALEGRE</t>
  </si>
  <si>
    <t>ESCUELA AGRICOLA SAGRADOS CORAZONES</t>
  </si>
  <si>
    <t>LICEO MANUEL MONTT</t>
  </si>
  <si>
    <t>SAN JAVIER</t>
  </si>
  <si>
    <t>ESCUELA MARIANO LATORRE</t>
  </si>
  <si>
    <t>CAUQUENES</t>
  </si>
  <si>
    <t>LICEO POLITECNICO PEDRO AGUIRRE CERDA</t>
  </si>
  <si>
    <t>LICEO PELLUHUE</t>
  </si>
  <si>
    <t>PELLUHUE</t>
  </si>
  <si>
    <t>LICEO FEDERICO ALBERT FAUPP</t>
  </si>
  <si>
    <t>CHANCO</t>
  </si>
  <si>
    <t>INSTITUTO SUPERIOR DE COMERCIO PROFESOR FERNANDO PÉREZ BECERRA</t>
  </si>
  <si>
    <t>CHILLÁN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</si>
  <si>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</si>
  <si>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</si>
  <si>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</si>
  <si>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</si>
  <si>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CHILLÁN VIEJO</t>
  </si>
  <si>
    <t>LICEO LIBERTADOR BERNARDO O´HIGGINS RIQUELME</t>
  </si>
  <si>
    <t>COLEGIO GABRIELA MISTRAL</t>
  </si>
  <si>
    <t>LICEO AGRÍCOLA DE CHILLÁN A-8</t>
  </si>
  <si>
    <t>CENTRO EDUCACIÓN INTEGRAL ADULTOS CLAUDIO MATTE PÉREZ</t>
  </si>
  <si>
    <t>SAN CARLOS</t>
  </si>
  <si>
    <t>LICEO POLITECNICO CAP. IGNACIO CARRERA P</t>
  </si>
  <si>
    <t>LICEO BICENTENARIO POLIVALENTE NUESTRA SEÑORA DE LA MERCED</t>
  </si>
  <si>
    <t>LICEO TIUQUILEMU</t>
  </si>
  <si>
    <t>ÑIQUÉN</t>
  </si>
  <si>
    <t>LICEO SAN GREGORIO</t>
  </si>
  <si>
    <t>LICEO BICENTENARIO POLIVALENTE JORGE ALESSANDRI RODRIGUEZ</t>
  </si>
  <si>
    <t>SAN FABIÁN</t>
  </si>
  <si>
    <t>LICEO BICENTENARIO POLITÉCNICO JOSÉ MANUEL PINTO ARIAS</t>
  </si>
  <si>
    <t>PINTO</t>
  </si>
  <si>
    <t>COLEGIO FRANCISCO DE ASIS</t>
  </si>
  <si>
    <t>LICEO PUEBLO SECO</t>
  </si>
  <si>
    <t>SAN IGNACIO</t>
  </si>
  <si>
    <t>COLEGIO POLITECNICO VICTOR JARA</t>
  </si>
  <si>
    <t>LICEO POLITÉCNICO MARÍA WARD</t>
  </si>
  <si>
    <t>EL CARMEN</t>
  </si>
  <si>
    <t>LICEO DE YUNGAY</t>
  </si>
  <si>
    <t>YUNGAY</t>
  </si>
  <si>
    <t>LICEO CAMPANARIO</t>
  </si>
  <si>
    <t>LICEO POLIVALENTE TOMÁS ARNALDO HERRERA VEGA</t>
  </si>
  <si>
    <t>PEMUCO</t>
  </si>
  <si>
    <t>LICEO MANUEL BULNES</t>
  </si>
  <si>
    <t>BULNES</t>
  </si>
  <si>
    <t>LICEO POLIVALENTE LUIS CRUZ MARTINEZ</t>
  </si>
  <si>
    <t>QUILLÓN</t>
  </si>
  <si>
    <t>LICEO BICENTENARIO DE EXCELENCIA POLIVALENTE VIRGINIO ARIAS</t>
  </si>
  <si>
    <t>RANQUIL</t>
  </si>
  <si>
    <t>LICEO BICENTENARIO DE EXCELENCIA DOMINGO ORTÍZ DE ROZAS</t>
  </si>
  <si>
    <t>COELEMU</t>
  </si>
  <si>
    <t>LICEO POLIVALENTE DIEGO MISSENE BURGOS</t>
  </si>
  <si>
    <t>COBQUECURA</t>
  </si>
  <si>
    <t>QUIRIHUE</t>
  </si>
  <si>
    <t>LICEO BICENTENARIO DE EXCELENCIA ARTURO PRAT CHACON</t>
  </si>
  <si>
    <t>NINHUE</t>
  </si>
  <si>
    <t>LICEO BICENTENARIO DE EXCELENCIA POLIVALENTE SAN NICOLÁS</t>
  </si>
  <si>
    <t>SAN NICOLÁS</t>
  </si>
  <si>
    <t>LICEO BICENTENARIO DE EXCELENCIA TÉCNICO PUENTE ÑUBLE</t>
  </si>
  <si>
    <t>LICEO COMERCIAL CAMILO HENRIQUEZ</t>
  </si>
  <si>
    <t>LOS ÁNGELES</t>
  </si>
  <si>
    <t>LICEO COMERCIAL DIEGO PORTALES PALAZUELO</t>
  </si>
  <si>
    <t>LICEO INDUSTRIAL SAMUEL VIVANCO PARADA</t>
  </si>
  <si>
    <t>LICEO TECNICO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</si>
  <si>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</si>
  <si>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</si>
  <si>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</si>
  <si>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</si>
  <si>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</si>
  <si>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CABRERO</t>
  </si>
  <si>
    <t>LICEO MANUEL ARÍSTIDES ZAÑARTU</t>
  </si>
  <si>
    <t>LICEO DE HUEPIL</t>
  </si>
  <si>
    <t>TUCAPEL</t>
  </si>
  <si>
    <t>LICEO BICENTENARIO FRANCISCO BASCUNAN GUERRERO</t>
  </si>
  <si>
    <t>QUILLECO</t>
  </si>
  <si>
    <t>LICEO CARDENAL ANTONIO SAMORE</t>
  </si>
  <si>
    <t>SANTA BÁRBARA</t>
  </si>
  <si>
    <t>LICEO MIGUEL ÁNGEL CERDA LEIVA</t>
  </si>
  <si>
    <t>MULCHÉN</t>
  </si>
  <si>
    <t>LICEO CRISOL</t>
  </si>
  <si>
    <t>LICEO POLIVALENTE LA FRONTERA</t>
  </si>
  <si>
    <t>NEGRETE</t>
  </si>
  <si>
    <t>LICEO POLIVALENTE MUNICIPAL DE NACIMIENTO</t>
  </si>
  <si>
    <t>NACIMIENTO</t>
  </si>
  <si>
    <t>LICEO BICENTENARIO POLITECNICO HEROES DE LA CONCEPCIÓN</t>
  </si>
  <si>
    <t>LAJA</t>
  </si>
  <si>
    <t>LICEO TÉCNICO PROFESIONAL GONZALO GUGLIELMI MONTIEL</t>
  </si>
  <si>
    <t>YUMBEL</t>
  </si>
  <si>
    <t>LICEO TÉCNICO FEMENINO A-29 DE CONCEPCIÓN</t>
  </si>
  <si>
    <t>LICEO INDUSTRIAL DE CONCEPCION</t>
  </si>
  <si>
    <t>LICEO COMERCIAL FEMENINO DE CONCEPCION</t>
  </si>
  <si>
    <t>LICEO LORENZO ARENAS OLIVO</t>
  </si>
  <si>
    <t>LICEO CHIGUAYANTE</t>
  </si>
  <si>
    <t>CHIGUAYANTE</t>
  </si>
  <si>
    <t>LICEO LUIS DE ALAVA</t>
  </si>
  <si>
    <t>FLORIDA</t>
  </si>
  <si>
    <t>ESCUELA BASICA MICHAIHUE</t>
  </si>
  <si>
    <t>SAN PEDRO DE LA PAZ</t>
  </si>
  <si>
    <t>LICEO TÉCNICO PROFESIONAL JORGE SÁNCHEZ UGARTE</t>
  </si>
  <si>
    <t>LICEO BICENTENARIO INDUSTRIAL DE LA CONSTRUCCIÓN HERNÁN VALENZUELA LEYTON</t>
  </si>
  <si>
    <t>HUALPÉN</t>
  </si>
  <si>
    <t>LICEO INDUSTRIAL JUAN ANTONIO RIOS</t>
  </si>
  <si>
    <t>TALCAHUANO</t>
  </si>
  <si>
    <t>LICEO TÉCNICO PROFESIONAL PEDRO DEL RÍO ZAÑARTU</t>
  </si>
  <si>
    <t>LICEO COMERCIAL PROFESOR SERGIO MORAGA ARCIL</t>
  </si>
  <si>
    <t>LICEO POLIVALENTE LAS SALINAS</t>
  </si>
  <si>
    <t>LICEO TECNICO DE TALCAHUANO</t>
  </si>
  <si>
    <t>LICEO TÉCNICO PROFESIONAL LUCILA GODOY ALCAYAGA</t>
  </si>
  <si>
    <t>CENTRO EDUCACIÓN EVANGÉLICO DE HUALPÉN</t>
  </si>
  <si>
    <t>LICEO PENCOPOLITANO</t>
  </si>
  <si>
    <t>PENCO</t>
  </si>
  <si>
    <t>LICEO BICENTENARIO DE EXCELENCIA INDUSTRIAL DE TOME</t>
  </si>
  <si>
    <t>TOMÉ</t>
  </si>
  <si>
    <t>LICEO COMERCIAL DE TOME</t>
  </si>
  <si>
    <t>LICEO SAN JUAN BAUTISTA DE HUALQUI</t>
  </si>
  <si>
    <t>HUALQUI</t>
  </si>
  <si>
    <t>LICEO NUEVA ZELANDIA</t>
  </si>
  <si>
    <t>SANTA JUANA</t>
  </si>
  <si>
    <t>LICEO POLITECNICO ROSAURO SANTANA RIOS</t>
  </si>
  <si>
    <t>LOTA</t>
  </si>
  <si>
    <t>LICEO COMERCIAL PRESIDENTE FREI MONTALVA</t>
  </si>
  <si>
    <t>LICEO BICENTENARIO DE EXCELENCIA INDUSTRIAL FEDERICO SCHWAGER</t>
  </si>
  <si>
    <t>CORONEL</t>
  </si>
  <si>
    <t>LICEO COMERCIAL ANDRES BELLO LOPEZ</t>
  </si>
  <si>
    <t>LICEO YOBILO DE CORONEL</t>
  </si>
  <si>
    <t>LICEO TÉCNICO PROFESIONAL DOCTOR RIGOBERTO IGLESIAS BASTÍAS DE LEBU</t>
  </si>
  <si>
    <t>LEBU</t>
  </si>
  <si>
    <t>LICEO TÉCNICO PESQUERO FILIDOR GAETE MONSÁLVEZ</t>
  </si>
  <si>
    <t>ARAUCO</t>
  </si>
  <si>
    <t>LICEO POLIVALENTE MARIANO LATORRE</t>
  </si>
  <si>
    <t>CURANILAHUE</t>
  </si>
  <si>
    <t>LICEO BICENTENARIO POLITECNICO CAUPOLICAN</t>
  </si>
  <si>
    <t>LOS ÁLAMOS</t>
  </si>
  <si>
    <t>LICEO CRISTO REDENTOR</t>
  </si>
  <si>
    <t>LICEO INDUSTRIAL B-5 ANGOL</t>
  </si>
  <si>
    <t>ANGOL</t>
  </si>
  <si>
    <t>LICEO COMERCIAL ARMANDO BRAVO BRAVO</t>
  </si>
  <si>
    <t>LICEO BICENTENARIO POLITECNICO JUANITA FERNANDEZ</t>
  </si>
  <si>
    <t>ESCUELA AGRICOLA EL VERGEL</t>
  </si>
  <si>
    <t>LICEO POLITECNICO DOMINGO STA MARIA</t>
  </si>
  <si>
    <t>RENAICO</t>
  </si>
  <si>
    <t>LICEO AGRICOLA FORESTAL MANZANARES</t>
  </si>
  <si>
    <t>COMPLEJO EDUCACIONAL COLLIPULLI</t>
  </si>
  <si>
    <t>COLLIPULLI</t>
  </si>
  <si>
    <t>LICEO BICENTENARIO POLIVALENTE LONQUIMAY</t>
  </si>
  <si>
    <t>LONQUIMAY</t>
  </si>
  <si>
    <t>LICEO POLITECNICO C-12 CURACAUTIN</t>
  </si>
  <si>
    <t>CURACAUTÍN</t>
  </si>
  <si>
    <t>LICEO LAS ARAUCARIAS</t>
  </si>
  <si>
    <t>LICEO BICENTENARIO POLITECNICO MANUEL MONTT</t>
  </si>
  <si>
    <t>VICTORIA</t>
  </si>
  <si>
    <t>COMPLEJO EDUCACIONAL LUIS DURAND DURAND</t>
  </si>
  <si>
    <t>TRAIGUÉN</t>
  </si>
  <si>
    <t>LICEO AGRICOLA Y FORESTAL SUIZO LA PROVI</t>
  </si>
  <si>
    <t>INSTITUTO SUPERIOR DE COMERCIO</t>
  </si>
  <si>
    <t>TEMUCO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</si>
  <si>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</si>
  <si>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</si>
  <si>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</si>
  <si>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</si>
  <si>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PADRE LAS CASAS</t>
  </si>
  <si>
    <t>ESCUELA DE ADULTOS MANUEL ROJAS</t>
  </si>
  <si>
    <t>COMPLEJO EDUCACIONAL LA GRANJA</t>
  </si>
  <si>
    <t>VILCÚN</t>
  </si>
  <si>
    <t>LICEO POLIVALENTE DE ADULTOS SELVA SAAVEDRA</t>
  </si>
  <si>
    <t>LICEO CARLOS CONDELL DE LA HAZA</t>
  </si>
  <si>
    <t>LICEO COMERCIAL TEMUCO BICENTENARIO DE EXCELENCIA</t>
  </si>
  <si>
    <t>LICEO POLITECNICO PUEBLO NUEVO</t>
  </si>
  <si>
    <t>LICEO BICENTENARIO DE EXCELENCIA PADRE OSCAR MOSER</t>
  </si>
  <si>
    <t>LICEO BICENTENARIO DE EXCELENCIA TECNICO PROFESIONAL CENTENARIO</t>
  </si>
  <si>
    <t>LICEO TÉCNICO FEMENINO SANTA CRUZ ÑIELOL</t>
  </si>
  <si>
    <t>LICEO ISABEL POBLETE V.</t>
  </si>
  <si>
    <t>PERQUENCO</t>
  </si>
  <si>
    <t>LICEO BICENTENARIO PADRE NICOLÁS</t>
  </si>
  <si>
    <t>LICEO AGRICOLA CRUZ DEL SUR</t>
  </si>
  <si>
    <t>LICEO ARTURO VALENZUELA</t>
  </si>
  <si>
    <t>CUNCO</t>
  </si>
  <si>
    <t>ESCUELA HECTOR VALENZUELA CEA</t>
  </si>
  <si>
    <t>VILLARRICA</t>
  </si>
  <si>
    <t>COMPLEJO EDUCACIONAL JUAN BOSCO</t>
  </si>
  <si>
    <t>COMPLEJO EDUCACIONAL MONSEÑOR FRCO. VALDES S</t>
  </si>
  <si>
    <t>CURARREHUE</t>
  </si>
  <si>
    <t>LICEO BICENTENARIO HOTELERIA Y TURISMO</t>
  </si>
  <si>
    <t>PUCÓN</t>
  </si>
  <si>
    <t>COMPLEJO EDUCACIONAL PABLO SEXTO</t>
  </si>
  <si>
    <t>LICEO POLITECNICO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</si>
  <si>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</si>
  <si>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</si>
  <si>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</si>
  <si>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</si>
  <si>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</si>
  <si>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FREIRE</t>
  </si>
  <si>
    <t>LICEO AGRICOLA PUQUEREO</t>
  </si>
  <si>
    <t>LICEO BICENTENARIO CIENCIAS Y HUMANIDADES RBD 6223-5</t>
  </si>
  <si>
    <t>PITRUFQUÉN</t>
  </si>
  <si>
    <t>LICEO MUNICIPAL LA FRONTERA</t>
  </si>
  <si>
    <t>LICEO BICENTENARIO POLITECNICO PITRUFQUEN</t>
  </si>
  <si>
    <t>COMPLEJO EDUC.MONSENOR GUILLERMO HARTL</t>
  </si>
  <si>
    <t>LICEO BICENTENARIO COMPLEJO EDUCACIONAL ANDRES ANTONIO GORBEA</t>
  </si>
  <si>
    <t>GORBEA</t>
  </si>
  <si>
    <t>LICEO JOSE VICTORINO LASTARRIA</t>
  </si>
  <si>
    <t>LICEO POLITECNICO ANDRES BELLO</t>
  </si>
  <si>
    <t>LONCOCHE</t>
  </si>
  <si>
    <t>LICEO INDUSTRIAL JOSE TOMAS DE URMENETA</t>
  </si>
  <si>
    <t>COLEGIO PABLO NERUDA</t>
  </si>
  <si>
    <t>LICEO PART. SUBVENC. LA SIERRA</t>
  </si>
  <si>
    <t>ANDACOLLO</t>
  </si>
  <si>
    <t>LICEO INDUSTRIAL C-16 NUEVA IMPERIAL</t>
  </si>
  <si>
    <t>LICEO FERNANDO BINVIGNAT MARIN</t>
  </si>
  <si>
    <t>LICEO BICENTENARIO JAMES MUNDELL</t>
  </si>
  <si>
    <t>CHOLCHOL</t>
  </si>
  <si>
    <t>LICEO AGRICOLA CHOL CHOL</t>
  </si>
  <si>
    <t>LICEO INTERCULTURAL TÉCNICO PROFESIONAL GUACOLDA</t>
  </si>
  <si>
    <t>LICEO GREGORIO URRUTIA</t>
  </si>
  <si>
    <t>GALVARINO</t>
  </si>
  <si>
    <t>INSTITUTO COMERCIAL DE VALDIVIA</t>
  </si>
  <si>
    <t>VALDIVIA</t>
  </si>
  <si>
    <t>LICEO TECNICO VALDIVIA</t>
  </si>
  <si>
    <t>LICEO INDUSTRIAL VALDIVIA</t>
  </si>
  <si>
    <t>LICEO POLITECNICO BENJAMIN VICUNA MACKENNA</t>
  </si>
  <si>
    <t>LICEO SAN LUIS DE ALBA</t>
  </si>
  <si>
    <t>MARIQUINA</t>
  </si>
  <si>
    <t>LICEO POLITECNICO PESQUERO</t>
  </si>
  <si>
    <t>LANCO</t>
  </si>
  <si>
    <t>LICEO REPUBLICA DEL BRASIL</t>
  </si>
  <si>
    <t>LICEO PADRE ALCUINO</t>
  </si>
  <si>
    <t>COLEGIO MARIA REINA</t>
  </si>
  <si>
    <t>LICEO BICENTENARIO ALBERTO BLEST GANA</t>
  </si>
  <si>
    <t>LOS LAGOS</t>
  </si>
  <si>
    <t>LICEO SAN CONRADO DE FUTRONO</t>
  </si>
  <si>
    <t>FUTRONO</t>
  </si>
  <si>
    <t>LICEO BICENTENARIO DE EXCELENCIA CARLOS HAVERBECK RICHTER</t>
  </si>
  <si>
    <t>CORRAL</t>
  </si>
  <si>
    <t>LICEO BICENTENARIO GABRIELA MISTRAL</t>
  </si>
  <si>
    <t>MÁFIL</t>
  </si>
  <si>
    <t>LICEO SANTO CURA DE ARS</t>
  </si>
  <si>
    <t>CENTRO EDUCATIVO FERNANDO SANTIVAN</t>
  </si>
  <si>
    <t>PANGUIPULLI</t>
  </si>
  <si>
    <t>LICEO PADRE SIGISFREDO</t>
  </si>
  <si>
    <t>LICEO BICENTENARIO RECTOR ABDON ANDRADE COLOMA</t>
  </si>
  <si>
    <t>LA UNIÓN</t>
  </si>
  <si>
    <t>COLEGIO TECNICO PROFESIONAL N°1 HONORIO OJEDA VALDERAS</t>
  </si>
  <si>
    <t>COLEGIO PADRE DAMIAN</t>
  </si>
  <si>
    <t>LICEO RODULFO AMANDO PHILIPPI</t>
  </si>
  <si>
    <t>PAILLACO</t>
  </si>
  <si>
    <t>LICEO INDUSTRIAL OSORNO</t>
  </si>
  <si>
    <t>OSORNO</t>
  </si>
  <si>
    <t>LICEO RAHUE</t>
  </si>
  <si>
    <t>INSTITUTO COMERCIAL DE OSORNO</t>
  </si>
  <si>
    <t>COLEGIO QUILACAHUIN</t>
  </si>
  <si>
    <t>SAN PABLO</t>
  </si>
  <si>
    <t>LICEO BICENTENARIO PEOPLE HELP PEOPLE DE PILMAIQUEN</t>
  </si>
  <si>
    <t>PUYEHUE</t>
  </si>
  <si>
    <t>LICEO BICENTENARIO TOMAS BURGOS</t>
  </si>
  <si>
    <t>PURRANQUE</t>
  </si>
  <si>
    <t>LICEO JOSE TORIBIO MEDINA</t>
  </si>
  <si>
    <t>RÍO NEGRO</t>
  </si>
  <si>
    <t>COLEGIO RIACHUELO</t>
  </si>
  <si>
    <t>LICEO AGRICOLA `VISTA HERMOSA`</t>
  </si>
  <si>
    <t>COLEGIO TECNICO PROFESIONAL MISION SAN JUAN DE LA COSTA</t>
  </si>
  <si>
    <t>SAN JUAN DE LA COSTA</t>
  </si>
  <si>
    <t>LICEO INDUSTRIAL PUERTO MONTT</t>
  </si>
  <si>
    <t>PUERTO MONTT</t>
  </si>
  <si>
    <t>INSTITUTO COMERCIAL DE PUERTO MONTT</t>
  </si>
  <si>
    <t>LICEO ANDRES BELLO</t>
  </si>
  <si>
    <t>COLEGIO TECNICO PROFESIONAL PIEDRA AZUL</t>
  </si>
  <si>
    <t>COLEGIO SALESIANO PADRE JOSE FERNANDEZ PEREZ</t>
  </si>
  <si>
    <t>INSTITUTO POLITECNICO MARIA AUXILIADORA</t>
  </si>
  <si>
    <t>LICEO CARMEN AURORA RODRIGUEZ HENRIQUEZ</t>
  </si>
  <si>
    <t>INSTITUTO DE ADM. Y COMERCIO ESTADO DE ISRAEL</t>
  </si>
  <si>
    <t>COLEGIO BICENTENARIO FELMER NIKLITSCHEK</t>
  </si>
  <si>
    <t>PUERTO VARAS</t>
  </si>
  <si>
    <t>ESCUELA BASICA FRONTERIZA JUAN SOLER MANFREDINI</t>
  </si>
  <si>
    <t>COCHAMÓ</t>
  </si>
  <si>
    <t>LICEO POLITECNICO CALBUCO</t>
  </si>
  <si>
    <t>CALBUCO</t>
  </si>
  <si>
    <t>LICEO CAPITAN DE FRAGATA FRANCISCO VIDAL GORMAZ</t>
  </si>
  <si>
    <t>MAULLIN</t>
  </si>
  <si>
    <t>LICEO PEDRO AGUIRRE CERDA</t>
  </si>
  <si>
    <t>COLEGIO ROSITA NOVARO DE NOVARO PUERTO VARAS</t>
  </si>
  <si>
    <t>LICEO CARLOS IBAÑEZ DEL CAMPO</t>
  </si>
  <si>
    <t>FRESIA</t>
  </si>
  <si>
    <t>LICEO POLITECNICO DE CASTRO</t>
  </si>
  <si>
    <t>CASTRO</t>
  </si>
  <si>
    <t>LICEO POLIVALENTE DE ANCUD</t>
  </si>
  <si>
    <t>ANCUD</t>
  </si>
  <si>
    <t>SEMINARIO CONCILIAR DE ANCUD</t>
  </si>
  <si>
    <t>LICEO COMERCIAL EL PILAR</t>
  </si>
  <si>
    <t>LICEO BICENTENARIO QUEMCHI</t>
  </si>
  <si>
    <t>QUEMCHI</t>
  </si>
  <si>
    <t>LICEO ALFREDO DEL CARMEN BARRIA OYARZUN</t>
  </si>
  <si>
    <t>CURACO DE VÉLEZ</t>
  </si>
  <si>
    <t>LICEO BICENTENARIO INSULAR</t>
  </si>
  <si>
    <t>QUINCHAO</t>
  </si>
  <si>
    <t>LICEO BICENTENARIO MANUEL JESUS ANDRADE BORQUEZ</t>
  </si>
  <si>
    <t>CHONCHI</t>
  </si>
  <si>
    <t>LICEO RAYEN MAPU</t>
  </si>
  <si>
    <t>QUELLÓN</t>
  </si>
  <si>
    <t>LICEO JOSEFINA AGUIRRE MONTENEGRO</t>
  </si>
  <si>
    <t>AYSÉN</t>
  </si>
  <si>
    <t>COYHAIQUE</t>
  </si>
  <si>
    <t>LICEO BICENTENARIO AGRICOLA E INDUSTRIAL DE LA PATAGONIA</t>
  </si>
  <si>
    <t>LICEO POLITECNICO DE AYSEN</t>
  </si>
  <si>
    <t>LICEO MANIHUALES</t>
  </si>
  <si>
    <t>LICEO BICENTENARIO LUISA RABANAL PALMA</t>
  </si>
  <si>
    <t>CHILE CHICO</t>
  </si>
  <si>
    <t>LICEO BICENTENARIO RURAL CERRO CASTILLO</t>
  </si>
  <si>
    <t>RÍO IBÁÑEZ</t>
  </si>
  <si>
    <t>LICEO BICENTENARIO POLITECNICO LUIS CRUZ MARTINEZ</t>
  </si>
  <si>
    <t>NATALES</t>
  </si>
  <si>
    <t>INSTITUTO SUPERIOR DE COMERCIO LICEO BICENTENARIO</t>
  </si>
  <si>
    <t>PUNTA ARENAS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</si>
  <si>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</si>
  <si>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</si>
  <si>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</si>
  <si>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</si>
  <si>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</si>
  <si>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PORVENIR</t>
  </si>
  <si>
    <t>LICEO JOSÉ DE SAN MARTIN</t>
  </si>
  <si>
    <t>SANTIAGO</t>
  </si>
  <si>
    <t>LICEO INDUSTRIAL ELIODORO GARCIA ZEGERS</t>
  </si>
  <si>
    <t>LICEO POLITEC. PDTE. GABRIEL GONZALEZ VIDELA</t>
  </si>
  <si>
    <t>LICEO COMERCIAL LUIS CORREA PRIETO</t>
  </si>
  <si>
    <t>RECOLETA</t>
  </si>
  <si>
    <t>INST.SUP.DE COMERCIO EDUARDO FREI M.</t>
  </si>
  <si>
    <t>LICEO TECNICO A N°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</si>
  <si>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</si>
  <si>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</si>
  <si>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</si>
  <si>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</si>
  <si>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QUINTA NORMAL</t>
  </si>
  <si>
    <t>CENTRO EDUCATIVO SALESIANOS ALAMEDA</t>
  </si>
  <si>
    <t>COLEGIO POLIVALENTE PLUS ULTRA</t>
  </si>
  <si>
    <t>INDEPENDENCIA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</si>
  <si>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</si>
  <si>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</si>
  <si>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</si>
  <si>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</si>
  <si>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</si>
  <si>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</si>
  <si>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POLITECNICO AVDA. INDEPENDENCIA</t>
  </si>
  <si>
    <t>COLEGIO SAN ALBERTO</t>
  </si>
  <si>
    <t>ESTACIÓN CENTRAL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</si>
  <si>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</si>
  <si>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</si>
  <si>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</si>
  <si>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</si>
  <si>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</si>
  <si>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PROVIDENCIA</t>
  </si>
  <si>
    <t>COLEGIO POLIV. PROF. GUILLERMO GONZALEZ HEIN</t>
  </si>
  <si>
    <t>ESCUELA Y LICEO PAULINA VON MALLINCKRODT</t>
  </si>
  <si>
    <t>COMPLEJO EDUCACIONAL LA REINA</t>
  </si>
  <si>
    <t>LA REINA</t>
  </si>
  <si>
    <t>INSTITUTO SUPERIOR DE COMERCIO DIEGO PORT</t>
  </si>
  <si>
    <t>ÑUÑOA</t>
  </si>
  <si>
    <t>LICEO POLITECNICO PEDRO DE VALDIVIA</t>
  </si>
  <si>
    <t>LICEO POLITECNICO A N° 60 PRESIDENTE MANUEL MONTT</t>
  </si>
  <si>
    <t>LICEO INDUSTRIAL BICENTENARIO CHILENO ALEMAN</t>
  </si>
  <si>
    <t>LICEO TECNICO B NÕ 58 JOSE MARIA NARBONA</t>
  </si>
  <si>
    <t>LICEO COMERCIAL GABRIEL GONZALEZ VIDELA</t>
  </si>
  <si>
    <t>LLANQUIHUE</t>
  </si>
  <si>
    <t>COMPLEJO EDUC.MUN. BRIGIDA WALKER.</t>
  </si>
  <si>
    <t>COL TEC PROFESIONAL REPUBLICA ARGENTINA</t>
  </si>
  <si>
    <t>CENTRO EDUC. VALLE HERMOSO</t>
  </si>
  <si>
    <t>PEÑALOLÉN</t>
  </si>
  <si>
    <t>CENTRO EDUCACIONAL EDUARDO DE LA BARRA</t>
  </si>
  <si>
    <t>CENTRO EDUCACION MARIANO EGANA</t>
  </si>
  <si>
    <t>INST. POLITEC. PROF. GUILLERMO GONZALEZ HEINR</t>
  </si>
  <si>
    <t>COLEGIO POLIV. ROCKET COLLEGE</t>
  </si>
  <si>
    <t>MACUL</t>
  </si>
  <si>
    <t>LICEO COMERCIAL PARTICULAR ÑUÑOA</t>
  </si>
  <si>
    <t>COLEGIO POLIVALENTE YORK</t>
  </si>
  <si>
    <t>CENTRO EDUC PROFES GMO GONZALEZ HEINRICH</t>
  </si>
  <si>
    <t>COLEGIO, CENTRO EDUC.AMERICO VESPUCIO</t>
  </si>
  <si>
    <t>LICEO NUEVO AMANECER</t>
  </si>
  <si>
    <t>LA FLORIDA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</si>
  <si>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</si>
  <si>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</si>
  <si>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</si>
  <si>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</si>
  <si>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</si>
  <si>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</si>
  <si>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</si>
  <si>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SAN MIGUEL</t>
  </si>
  <si>
    <t>LICEO BICENTENARIO POLITECNICO SAN JOAQUIN</t>
  </si>
  <si>
    <t>SAN JOAQUÍN</t>
  </si>
  <si>
    <t>LICEO COMERCIAL INSTITUTO SUPERIOR DE COMERCIO DE CHILE (EX A99)</t>
  </si>
  <si>
    <t>ESCUELA CONSOLIDADA DAVILA</t>
  </si>
  <si>
    <t>PEDRO AGUIRRE CERDA</t>
  </si>
  <si>
    <t>LICEO INDUSTRIAL CHILENO-ALEMAN</t>
  </si>
  <si>
    <t>FRUTILLAR</t>
  </si>
  <si>
    <t>LICEO POLITECNICO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</si>
  <si>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</si>
  <si>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</si>
  <si>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</si>
  <si>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</si>
  <si>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TECNICO A-100 DE SAN MIGUEL</t>
  </si>
  <si>
    <t>LICEO PUNTA DE RIELES</t>
  </si>
  <si>
    <t>LOS MUERMOS</t>
  </si>
  <si>
    <t>CENTRO EDUCACIONAL MUN.MARIANO LATORRE</t>
  </si>
  <si>
    <t>LA PINTANA</t>
  </si>
  <si>
    <t>LICEO COMERCIAL VATE VICENTE HUIDOBRO</t>
  </si>
  <si>
    <t>SAN RAMÓN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</si>
  <si>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</si>
  <si>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</si>
  <si>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</si>
  <si>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</si>
  <si>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</si>
  <si>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LA GRANJA</t>
  </si>
  <si>
    <t>ESCUELA BÁSICA PADRE ESTEBAN GUMUCIO VIVES</t>
  </si>
  <si>
    <t>COLEGIO POLIVALENTE FRANCISCO RAMIREZ</t>
  </si>
  <si>
    <t>ESCUELA PARTIC PARROQUIAL DOMINGO SAVIO</t>
  </si>
  <si>
    <t>CENTRO EDUCACIONAL SANTA ROSA DEL SUR</t>
  </si>
  <si>
    <t>LICEO TÉCNICO CLOTARIO BLEST RIFFO</t>
  </si>
  <si>
    <t>LICEO JUAN GOMEZ MILLAS</t>
  </si>
  <si>
    <t>EL BOSQUE</t>
  </si>
  <si>
    <t>CENTRO DUC.CARDENAL JOSE MARIA CARO</t>
  </si>
  <si>
    <t>LO ESPEJO</t>
  </si>
  <si>
    <t>LICEO POLITECNICO CIENCIA Y TECNOLOGIA</t>
  </si>
  <si>
    <t>LA CISTERNA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</si>
  <si>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</si>
  <si>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</si>
  <si>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</si>
  <si>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</si>
  <si>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</si>
  <si>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POLITECNICO PARTICULAR SAN RAMON</t>
  </si>
  <si>
    <t>LICEO TÉCNICO INDUSTRIAL LA CISTERNA</t>
  </si>
  <si>
    <t>COMPLEJO EDUC.PART.MONSENOR LUIS A.PEREZ</t>
  </si>
  <si>
    <t>LICEO POLITECNICO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</si>
  <si>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</si>
  <si>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</si>
  <si>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</si>
  <si>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</si>
  <si>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</si>
  <si>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NECHME R.</t>
  </si>
  <si>
    <t>LICEO BICENTENARIO POLIVALENTE A N°71 GUILLERMO FELIU CRUZ</t>
  </si>
  <si>
    <t>LICEO JOSE IGNACIO ZENTENO</t>
  </si>
  <si>
    <t>MAIPÚ</t>
  </si>
  <si>
    <t>LICEO POLIVALENTE DR. LUIS VARGAS SALCEDO</t>
  </si>
  <si>
    <t>CERRILLOS</t>
  </si>
  <si>
    <t>LICEO COMERCIAL B-72</t>
  </si>
  <si>
    <t>CENTRO DE EDUC. TECN.PROFESIONAL CODEDUC</t>
  </si>
  <si>
    <t>ESCUELA EL LLANO DE MAIPU</t>
  </si>
  <si>
    <t>LICEO REINO DE DINAMARCA</t>
  </si>
  <si>
    <t>LICEO POLITECNICO PARTICULAR HANNOVER</t>
  </si>
  <si>
    <t>COLEGIO BICENTENARIO DE EXCELENCIA POLITECNICO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</si>
  <si>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</si>
  <si>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</si>
  <si>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</si>
  <si>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</si>
  <si>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</si>
  <si>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</si>
  <si>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</si>
  <si>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</si>
  <si>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</si>
  <si>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</si>
  <si>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POLITECNICO</t>
  </si>
  <si>
    <t>LICEO POLIV.SAN JOSE DE LA PRECIOSA SANG</t>
  </si>
  <si>
    <t>CENTRO EDUCACIONAL ALBERTO HURTADO</t>
  </si>
  <si>
    <t>LICEO POLITECNICO SAN FRANCISCO SOLANO</t>
  </si>
  <si>
    <t>CERRO NAVIA</t>
  </si>
  <si>
    <t>COLEGIO POLIVALENTE PRINCIPE DE GALES</t>
  </si>
  <si>
    <t>LICEO BICENTENARIO INDUSTRIAL VICENTE PEREZ ROSALES</t>
  </si>
  <si>
    <t>CENTRO EDUCACIONAL HORACIO ARAVENA A.</t>
  </si>
  <si>
    <t>LICEO POLIVALENTE FRANCISCO FRIAS V.</t>
  </si>
  <si>
    <t>LICEO POLIVALENTE LOS HEROES DE LA CONCEPCIÓN</t>
  </si>
  <si>
    <t>COLEGIO POLIV. SAINT ORLAND N 3</t>
  </si>
  <si>
    <t>RENCA</t>
  </si>
  <si>
    <t>COLEG. POLIV. SANTA MARIA DE LA PROVIDENCIA</t>
  </si>
  <si>
    <t>COLEGIO POLIV. SANTA MARIA</t>
  </si>
  <si>
    <t>QUILICURA</t>
  </si>
  <si>
    <t>LICEO INSTITUTO TECNOLOGICO Y COMERCIAL RECOLETA-INTECO</t>
  </si>
  <si>
    <t>CENTRO EDUCACIONAL DE HUECHURABA</t>
  </si>
  <si>
    <t>HUECHURABA</t>
  </si>
  <si>
    <t>LICEO POLIV. ABDON CIFUENTES</t>
  </si>
  <si>
    <t>CONCHALÍ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</si>
  <si>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</si>
  <si>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</si>
  <si>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</si>
  <si>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</si>
  <si>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</si>
  <si>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</si>
  <si>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COLINA</t>
  </si>
  <si>
    <t>LICEO POLIVALENTE RIGOBERTO FONTT I.</t>
  </si>
  <si>
    <t>LICEO ESMERALDA</t>
  </si>
  <si>
    <t>LICEO PELDEHUE</t>
  </si>
  <si>
    <t>LAMPA</t>
  </si>
  <si>
    <t>LICEO POLIVALENTE MANUEL RODRIGUEZ</t>
  </si>
  <si>
    <t>TILTIL</t>
  </si>
  <si>
    <t>LICEO HUERTOS FAMILIARES</t>
  </si>
  <si>
    <t>LICEO IND. MUNICIPALIZADO A N_ 116</t>
  </si>
  <si>
    <t>PUENTE ALTO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</si>
  <si>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</si>
  <si>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</si>
  <si>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</si>
  <si>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</si>
  <si>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</si>
  <si>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</si>
  <si>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</si>
  <si>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</si>
  <si>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PIRQUE</t>
  </si>
  <si>
    <t>LICEO POLIVALENTE SAN JOSE DE MAIPO</t>
  </si>
  <si>
    <t>SAN JOSÉ DE MAIPO</t>
  </si>
  <si>
    <t>LICEO COMERCIAL DE SAN BERNARDO</t>
  </si>
  <si>
    <t>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</si>
  <si>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</si>
  <si>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</si>
  <si>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</si>
  <si>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</si>
  <si>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</si>
  <si>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</si>
  <si>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</si>
  <si>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</si>
  <si>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</si>
  <si>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</si>
  <si>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BUIN</t>
  </si>
  <si>
    <t>LICEO FRANCISCO JAVIER KRUGGER ALVARADO</t>
  </si>
  <si>
    <t>LICEO POLIVALENTE MODERNO CARDENAL CARO</t>
  </si>
  <si>
    <t>CENTRO EDUC. ENRIQUE BERNSTEIN CARABANTE</t>
  </si>
  <si>
    <t>PAINE</t>
  </si>
  <si>
    <t>LICEO POLIVALENTE GREGORIO MORALES MIRANDA</t>
  </si>
  <si>
    <t>LICEO TALAGANTE</t>
  </si>
  <si>
    <t>TALAGANTE</t>
  </si>
  <si>
    <t>LICEO POLITECNICO DE TALAGANTE</t>
  </si>
  <si>
    <t>LICEO COMERCIAL TALAGANTE</t>
  </si>
  <si>
    <t>ESCUELA TECNICA SANTA MARIA MICAELA</t>
  </si>
  <si>
    <t>ENGLISH COLLEGE</t>
  </si>
  <si>
    <t>CENTRO EDUCACIONAL ISLA DE MAIPO</t>
  </si>
  <si>
    <t>ISLA DE MAIPO</t>
  </si>
  <si>
    <t>CENTRO EDUC. PART. MARIA REINA INMACULADA</t>
  </si>
  <si>
    <t>LICEO POLIV. LUIS HUMBERTO ACOSTA GAY</t>
  </si>
  <si>
    <t>EL MONTE</t>
  </si>
  <si>
    <t>LICEO BICENTENARIO DE EXCELENCIA PAUL HARRIS</t>
  </si>
  <si>
    <t>PADRE HURTADO</t>
  </si>
  <si>
    <t>LICEO COMERCIAL REPUBLICA DE BRASIL</t>
  </si>
  <si>
    <t>PEÑAFLOR</t>
  </si>
  <si>
    <t>COMPLEJO EDUC.PART. LUIS PASTEUR</t>
  </si>
  <si>
    <t>LICEO POLIV. HNOS. SOTOMAYOR BAEZA</t>
  </si>
  <si>
    <t>MELIPILLA</t>
  </si>
  <si>
    <t>LICEO POLITECNICO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</si>
  <si>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</si>
  <si>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</si>
  <si>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</si>
  <si>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</si>
  <si>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</si>
  <si>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</si>
  <si>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CURACAVÍ</t>
  </si>
  <si>
    <t>LICEO MUNICIPAL SARA TRONCOSO TRONCOSO</t>
  </si>
  <si>
    <t>ALHUÉ</t>
  </si>
  <si>
    <t>COMPLEJO EDUCACIONAL PEDRO PRADO</t>
  </si>
  <si>
    <t>LO PRADO</t>
  </si>
  <si>
    <t>LICEO S.S JUAN PABLO SEGUNDO</t>
  </si>
  <si>
    <t>ALTO HOSPICIO</t>
  </si>
  <si>
    <t>LICEO ELEUTERIO RAMIREZ MOLINA</t>
  </si>
  <si>
    <t>LICEO MAYOR GRAL.(E) OSCAR BONILLA</t>
  </si>
  <si>
    <t>LICEO JORGE ALESSANDRI RODRIGUEZ</t>
  </si>
  <si>
    <t>LICEO MUN. CENTRO EDUCACIONAL PUDAHUEL</t>
  </si>
  <si>
    <t>PUDAHUEL</t>
  </si>
  <si>
    <t>LICEO DE ADULTOS ALBERTO GALLEGUILLOS J.</t>
  </si>
  <si>
    <t>LICEO JORGE IRIBARREN CHARLIN DE HURTADO</t>
  </si>
  <si>
    <t>RÍO HURTADO</t>
  </si>
  <si>
    <t>LICEO ALBERTO GALLARDO LORCA</t>
  </si>
  <si>
    <t>PUNITAQUI</t>
  </si>
  <si>
    <t>COMPLEJO EDUCACIONAL CERRO NAVIA</t>
  </si>
  <si>
    <t>ESCUELA DIEGO DE ALMEYDA</t>
  </si>
  <si>
    <t>COLEGIO ENA BELLEMANS MONTTI</t>
  </si>
  <si>
    <t>LICEO TECNICO PROFESIONAL PATRICIO AYLWIN AZOCAR</t>
  </si>
  <si>
    <t>LICEO BERTA ZAMORANO LIZANA</t>
  </si>
  <si>
    <t>LICEO TRAPAQUEANTE</t>
  </si>
  <si>
    <t>TIRÚA</t>
  </si>
  <si>
    <t>ESCUELA ADULTOS LAS AMERICAS</t>
  </si>
  <si>
    <t>COMPLEJO EDUCACIONAL PRINCIPE DE GALES</t>
  </si>
  <si>
    <t>LICEO POLITECNICO METODISTA LA GRANJA</t>
  </si>
  <si>
    <t>INSTITUTO TECNICO PROFESIONAL LLIFEN</t>
  </si>
  <si>
    <t>LICEO TECNICO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</si>
  <si>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</si>
  <si>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</si>
  <si>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</si>
  <si>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</si>
  <si>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</si>
  <si>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</si>
  <si>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MARÍA PINTO</t>
  </si>
  <si>
    <t>CENTRO EDUC.PART.ORDEN DE SAN JORGE</t>
  </si>
  <si>
    <t>COLEGIO JACQUES COUSTEAU</t>
  </si>
  <si>
    <t>CENTRO EDUCACIONAL SAN LORENZO</t>
  </si>
  <si>
    <t>LICEO POLIVALENTE BAHIA DARWIN</t>
  </si>
  <si>
    <t>LICEO POLITECNICO CURANILAHUE</t>
  </si>
  <si>
    <t>LICEO AGRICOLA SAN CARLOS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</si>
  <si>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</si>
  <si>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</si>
  <si>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</si>
  <si>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</si>
  <si>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</si>
  <si>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</si>
  <si>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</si>
  <si>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</si>
  <si>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</si>
  <si>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POLITECNICO PARTICULAR DE NUNOA</t>
  </si>
  <si>
    <t>COLEGIO BICENTENARIO SAN ESTEBAN MARTIR</t>
  </si>
  <si>
    <t>LO BARNECHEA</t>
  </si>
  <si>
    <t>COLEGIO PUDAHUEL</t>
  </si>
  <si>
    <t>LICEO POLITECNICO DE CON CON</t>
  </si>
  <si>
    <t>CONCÓN</t>
  </si>
  <si>
    <t>LICEO BICENTENARIO TECNICO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</si>
  <si>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</si>
  <si>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</si>
  <si>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</si>
  <si>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</si>
  <si>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</si>
  <si>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PICA</t>
  </si>
  <si>
    <t>COLEGIO METODISTA WILLIAM TAYLOR</t>
  </si>
  <si>
    <t>ESC. BASICA Y PARV. KRONOS SCHOOL</t>
  </si>
  <si>
    <t>LICEO LOS CONDORES</t>
  </si>
  <si>
    <t>INSTITUTO COMERCIAL ALBERTO VALENZUELA LLANOS DE SAN FERNANDO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</si>
  <si>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</si>
  <si>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</si>
  <si>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</si>
  <si>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</si>
  <si>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</si>
  <si>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</si>
  <si>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</si>
  <si>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</t>
  </si>
  <si>
    <t>LICEO ACADEMIA NACIONAL</t>
  </si>
  <si>
    <t>LICEO TECNICO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</si>
  <si>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</si>
  <si>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</si>
  <si>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</si>
  <si>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</si>
  <si>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</si>
  <si>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</si>
  <si>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</si>
  <si>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</si>
  <si>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CAMIÑA</t>
  </si>
  <si>
    <t>LICEO DE ESTUDIOS CONTABLES Y ADMINISTR.</t>
  </si>
  <si>
    <t>LICEO BICENTENARIO COLEGIO RÍO LOA</t>
  </si>
  <si>
    <t>LICEO BICENTENARIO AGROPECUARIO LIKAN ANTAI</t>
  </si>
  <si>
    <t>SAN PEDRO DE ATACAMA</t>
  </si>
  <si>
    <t>LICEO COMERCIAL COMPUTACIONAL STA SARA</t>
  </si>
  <si>
    <t>COLEGIO TECNICO INDUSTRIAL DON BOSCO</t>
  </si>
  <si>
    <t>LICEO EDUARDO CHARME</t>
  </si>
  <si>
    <t>LICEO MUNICIPAL COMPLEJO EDUC. CHIMBARONGO</t>
  </si>
  <si>
    <t>ESCUELA INDUSTRIAL SALESIANOS COPIAPÓ</t>
  </si>
  <si>
    <t>COLEGIO HÉROES DE ATACAMA</t>
  </si>
  <si>
    <t>LICEO MUNICIPAL JUAN PABLO II</t>
  </si>
  <si>
    <t>NANCAGUA</t>
  </si>
  <si>
    <t>LICEO HERIBERTO SOTO SOTO</t>
  </si>
  <si>
    <t>INST.SUP.COMERCIO FCO.ARAYA BENNET</t>
  </si>
  <si>
    <t>LICEO TÉCNICO DE VALPARAÍSO</t>
  </si>
  <si>
    <t>ESC. FAMILIAR AGRICOLA VALLE DEL ELQUI</t>
  </si>
  <si>
    <t>COLEGIO PART. KOMVUX - COQUIMBO</t>
  </si>
  <si>
    <t>LICEO POLIV.PADRE JOSE HERDE P-LHER</t>
  </si>
  <si>
    <t>CANELA</t>
  </si>
  <si>
    <t>COLEGIO NUESTRA SENORA DE ANDACOLLO</t>
  </si>
  <si>
    <t>COLEGIO LOS CONQUISTADORES</t>
  </si>
  <si>
    <t>LICEO TECNOLÓGICO ALFREDO NAZAR FERES</t>
  </si>
  <si>
    <t>COLEGIO SAN MARTIN DE PORRES</t>
  </si>
  <si>
    <t>LICEO MATILDE BRANDAU DE ROSS</t>
  </si>
  <si>
    <t>LICEO TECNICO PROFESIONAL EDUCADOR JUAN BAUTISTA DE LA SALLE</t>
  </si>
  <si>
    <t>COLEGIO TECNICO PROFESIONAL FLORENCIA NIGHTIN</t>
  </si>
  <si>
    <t>COLEGIO CHRIST SCHOOL</t>
  </si>
  <si>
    <t>COLEGIO DE ADMINISTRACION Y COMERCIO EL INGENIO</t>
  </si>
  <si>
    <t>LICEO TECNICO PROF. ADULTOS CORESOL DE LA SER</t>
  </si>
  <si>
    <t>COLEGIO LEONARDO DA VINCI - VICUÑA</t>
  </si>
  <si>
    <t>LICEO BICENTENARIO COLEGIO PANQUEHUE</t>
  </si>
  <si>
    <t>PANQUEHUE</t>
  </si>
  <si>
    <t>LICEO AGRICOLA DE QUILLOTA</t>
  </si>
  <si>
    <t>CENTRO INTEGRAL DE EDUCACION DE ADULTOS</t>
  </si>
  <si>
    <t>LICEO TECN. PROF. OBISPO RAFAEL LIRA INFANTE</t>
  </si>
  <si>
    <t>COLEGIO JUAN LUIS VIVES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</si>
  <si>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</si>
  <si>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</si>
  <si>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</si>
  <si>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</si>
  <si>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</si>
  <si>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TECNICO ALIANZA EDUCACIONAL</t>
  </si>
  <si>
    <t>LICEO TECNICO AGRICOLA OBISPO RAFAEL LIRA INF</t>
  </si>
  <si>
    <t>LA CRUZ</t>
  </si>
  <si>
    <t>LICEO SAN ESTEBAN</t>
  </si>
  <si>
    <t>SAN ESTEBAN</t>
  </si>
  <si>
    <t>LICEO PART, MIXTO SAN FELIPE</t>
  </si>
  <si>
    <t>LICEO ALDEA EDUCATIVA RAPA NUI</t>
  </si>
  <si>
    <t>ISLA DE PASCUA</t>
  </si>
  <si>
    <t>LICEO TEC. PROFESIONAL DE ADULTOS DE LIMACHE</t>
  </si>
  <si>
    <t>LICEO TECNICO PROFESIONAL EL TAMBO</t>
  </si>
  <si>
    <t>SAN VICENTE</t>
  </si>
  <si>
    <t>INSTITUTO SANTA TERESA DE LOS ANDES</t>
  </si>
  <si>
    <t>LICEO MUNICIPAL ZOILA ROSA CARRENO</t>
  </si>
  <si>
    <t>MALLOA</t>
  </si>
  <si>
    <t>COLEGIO CHIMBARONGO</t>
  </si>
  <si>
    <t>LICEO MACHALI</t>
  </si>
  <si>
    <t>MACHALÍ</t>
  </si>
  <si>
    <t>COLEGIO DIEGO PORTALES</t>
  </si>
  <si>
    <t>LICEO TÉCNICO SANTA CRUZ DE TRIANA</t>
  </si>
  <si>
    <t>ESCUELA AGRICOLA DON GREGORIO</t>
  </si>
  <si>
    <t>LICEO TECNICO PROFESIONAL SANTA ROSA</t>
  </si>
  <si>
    <t>LICEO MIRELLA CATALAN URZUA</t>
  </si>
  <si>
    <t>PAREDONES</t>
  </si>
  <si>
    <t>COLEGIO TECNOLÓGICO PULMAHUE</t>
  </si>
  <si>
    <t>LICEO INDUSTRIAL DE RENGO</t>
  </si>
  <si>
    <t>COLEGIO BICENTENARIO POLITECNICO SAN JOSE DE CURICO</t>
  </si>
  <si>
    <t>LICEO AGRIC.PADRE ALBERTO HURTADO</t>
  </si>
  <si>
    <t>CENTRO EDUCACIONAL LUIS RUTTEN</t>
  </si>
  <si>
    <t>CENTRO INTEGRAL EDUCACION TALCA</t>
  </si>
  <si>
    <t>COLEGIO JUAN PIAMARTA</t>
  </si>
  <si>
    <t>INSTITUTO SANTA MARTA</t>
  </si>
  <si>
    <t>LICEO POLITECNICO DE CURICO</t>
  </si>
  <si>
    <t>INSTITUTO TECNICO SUPERIOR CONSTITUCION</t>
  </si>
  <si>
    <t>LICEO MONSEÑOR CARLOS GONZÁLEZ CRUCHAGA</t>
  </si>
  <si>
    <t>COLEGIO PALENCIA SC.</t>
  </si>
  <si>
    <t>RAUCO</t>
  </si>
  <si>
    <t>LICEO BICENTENARIO TP SIMON BOLIVAR</t>
  </si>
  <si>
    <t>ESCUELA DE LENGUAJE RAYENCO</t>
  </si>
  <si>
    <t>ROMERAL</t>
  </si>
  <si>
    <t>TECNOLOGICO NUEVO HORIZONTE</t>
  </si>
  <si>
    <t>ESCUELA DE ADMINISTRACION Y COMERCIO</t>
  </si>
  <si>
    <t>LICEO POLIVALENTE SAGRADA FAMILIA</t>
  </si>
  <si>
    <t>SAGRADA FAMILIA</t>
  </si>
  <si>
    <t>COLEGIO ANTILHUE</t>
  </si>
  <si>
    <t>COLEGIO POLITECNICO AQUELARRE</t>
  </si>
  <si>
    <t>LICEO COMPLEJO EDUCACIONAL JAVIERA CARRERA</t>
  </si>
  <si>
    <t>COLEGIO INITEC DE INNOVACION TECNOLOGICA</t>
  </si>
  <si>
    <t>INSTITUTO INGLES</t>
  </si>
  <si>
    <t>LICEO TECNICO PROFESIONAL LA ARAUCANA</t>
  </si>
  <si>
    <t>RIELJAN COLLEGE</t>
  </si>
  <si>
    <t>CALERA DE TANGO</t>
  </si>
  <si>
    <t>LICEO BICENTENARIO DE EXELENCIA TECNICO PROFESIONAL PEOPLE HELP PEOPLE DE PANGUIPULLI</t>
  </si>
  <si>
    <t>LICEO TECNICO PROFESIONAL PEOPLE HELP PEOPLE PULLINQUE</t>
  </si>
  <si>
    <t>LICEO TECNICO PROFESIONAL DE ADULTOS DE ANTOFAGASTA</t>
  </si>
  <si>
    <t>COL. TECNICO PROFESIONAL LOS ACACIOS</t>
  </si>
  <si>
    <t>LICEO AGRICOLA DE NEGRETE</t>
  </si>
  <si>
    <t>LICEO BICENTENARIO CLAUDIO ARRAU LEÓN</t>
  </si>
  <si>
    <t>COIHUECO</t>
  </si>
  <si>
    <t>COLEGIO PARROQUIAL SAN JOSE</t>
  </si>
  <si>
    <t>COLEGIO SALESIANO DE CONCEPCION</t>
  </si>
  <si>
    <t>LICEO POLITECNICO CANETE</t>
  </si>
  <si>
    <t>CAÑETE</t>
  </si>
  <si>
    <t>LICEO RIOS DE CHILE</t>
  </si>
  <si>
    <t>LICEO BICENTENARIO DE EXCELENCIA NUEVO MUNDO</t>
  </si>
  <si>
    <t>LICEO TECNICO PROFESIONAL DE LA MADERA</t>
  </si>
  <si>
    <t>COLEGIO TECNOLOGICO DARIO SALAS</t>
  </si>
  <si>
    <t>YIRE LICEO POLITECNICO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</si>
  <si>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</si>
  <si>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</si>
  <si>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</si>
  <si>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</si>
  <si>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</si>
  <si>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</si>
  <si>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</si>
  <si>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</si>
  <si>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</si>
  <si>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ALTO BIOBÍO</t>
  </si>
  <si>
    <t>COLEGIO JAHVE NISI</t>
  </si>
  <si>
    <t>LICEO POLITECNICO CARAMPANGUE</t>
  </si>
  <si>
    <t>COLEGIO SAN LORENZO</t>
  </si>
  <si>
    <t>COLEGIO NUEVOS HORIZONTES</t>
  </si>
  <si>
    <t>LICEO BICENTENARIO POLITECNICO EMA ESPINOZA CORREA</t>
  </si>
  <si>
    <t>LAUTARO</t>
  </si>
  <si>
    <t>LICEO BICENTENARIO LOS SAUCES</t>
  </si>
  <si>
    <t>LOS SAUCES</t>
  </si>
  <si>
    <t>LICEO PARTICULAR COMERCIAL CARAHUE</t>
  </si>
  <si>
    <t>ESCUELA BILINGUE AMUL KEWUN</t>
  </si>
  <si>
    <t>COMPLEJO EDUCACIONAL LA FRONTERA</t>
  </si>
  <si>
    <t>ESCUELA BASICA PARTICULAR EMPRENDER</t>
  </si>
  <si>
    <t>C.E.I.A. ANTONIO ACEVEDO HERNANDEZ</t>
  </si>
  <si>
    <t>LICEO COMERCIAL DEL DESARROLLO</t>
  </si>
  <si>
    <t>CTRO.EDUC.ADULTOS T.P. EL SEMBRADOR</t>
  </si>
  <si>
    <t>COMPLEJO EDUCACIONAL VICTORIA</t>
  </si>
  <si>
    <t>LICEO MARIA LUISA BOMBAL</t>
  </si>
  <si>
    <t>LICEO MUNICIPAL LUMACO</t>
  </si>
  <si>
    <t>LUMACO</t>
  </si>
  <si>
    <t>LICEO TECN. PROF. FORESTAL PEHUEN</t>
  </si>
  <si>
    <t>LICEO POLITECNICO LOS NOGALES</t>
  </si>
  <si>
    <t>LICEO TECNOLOGICO MONTEMARIA</t>
  </si>
  <si>
    <t>LICEO AGRICOLA SAN SEBASTIAN</t>
  </si>
  <si>
    <t>LICEO JUAN PABLO II</t>
  </si>
  <si>
    <t>COLEGIO BICENTENARIO DE EXCELENCIA ADENAUER</t>
  </si>
  <si>
    <t>MELIPEUCO</t>
  </si>
  <si>
    <t>LICEO PARTICULAR SAN ROQUE</t>
  </si>
  <si>
    <t>CENTRO DE EDUCACION INTEGRADA DE ADULTOS MONSEÑOR ALFREDO SILVA SANTIAGO</t>
  </si>
  <si>
    <t>INSTITUTO DE EDUCACIÓN DE ADULTOS ACONCAGUA</t>
  </si>
  <si>
    <t>COLEGIO TECNICO PROFESIONAL SAN ESTEBAN</t>
  </si>
  <si>
    <t>COLEGIO TÉCNICO INDUSTRIAL DON BOSCO - CALAMA</t>
  </si>
  <si>
    <t>LICEO TECNICO PROFESIONAL BARON</t>
  </si>
  <si>
    <t>LICEO LAS AMERICAS</t>
  </si>
  <si>
    <t>LICEO DE NINAS MARIA FRANCK DE MACDOUGAL</t>
  </si>
  <si>
    <t>LICEO HORNOPIREN</t>
  </si>
  <si>
    <t>HUALAIHUÉ</t>
  </si>
  <si>
    <t>LICEO BICENTENARIO DE EXCELENCIA BENJAMIN MUÑOZ GAMERO</t>
  </si>
  <si>
    <t>PUERTO OCTAY</t>
  </si>
  <si>
    <t>LICEO POLITECNICO ANTULAFKEN</t>
  </si>
  <si>
    <t>LICEO FRAY PABLO DE ROYO</t>
  </si>
  <si>
    <t>LICEO BICENTENARIO INGENIERO RICARDO FENNER RUEDI</t>
  </si>
  <si>
    <t>COLEGIO EMPRENDER OSORNO</t>
  </si>
  <si>
    <t>COLEGIO SAN CRISTOBAL</t>
  </si>
  <si>
    <t>LICEO NUESTRA SEÑORA DE LOURDES</t>
  </si>
  <si>
    <t>COLEGIO LUIS PASTEUR</t>
  </si>
  <si>
    <t>COLEGIO SAN ANTONIO</t>
  </si>
  <si>
    <t>COLEGIO TECNICO PROFESIONAL SANTA TERESA DE LOS ANDES</t>
  </si>
  <si>
    <t>INST. SUPERIOR DE ADMINISTRACION Y TURISMO</t>
  </si>
  <si>
    <t>THE MISSION COLLEGE</t>
  </si>
  <si>
    <t>COLEGIO BERNARDO FELMER NIKLITSCHEK</t>
  </si>
  <si>
    <t>DALCAHUE</t>
  </si>
  <si>
    <t>COLEGIO VENCEDOR</t>
  </si>
  <si>
    <t>LICEO TECNICO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</si>
  <si>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</si>
  <si>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</si>
  <si>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</si>
  <si>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</si>
  <si>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</si>
  <si>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TECNICO PROFESIONAL SAN JOSE</t>
  </si>
  <si>
    <t>LICEO TEC. PROF. DE ADULTOS CORESOL DE VALDIV</t>
  </si>
  <si>
    <t>LICEO TECNICO PROFESIONAL DE ADULTOS CORESOL DE PUERTO MONTT</t>
  </si>
  <si>
    <t>LICEO POLITECNICO MIRASOL</t>
  </si>
  <si>
    <t>LICEO POLIVALENTE DE QUEILEN</t>
  </si>
  <si>
    <t>QUEILÉN</t>
  </si>
  <si>
    <t>LICEO BICENTENARIO DE EXCELENCIA AGRICOLA TECNOLOGICO WERNER GROB STOLZENBACH</t>
  </si>
  <si>
    <t>LICEO TCO. PROF. DE RIO BUENO</t>
  </si>
  <si>
    <t>RÍO BUENO</t>
  </si>
  <si>
    <t>LICEO BICENTENARIO COMPLEJO EDUCACIONAL IGNAO</t>
  </si>
  <si>
    <t>LAGO RANCO</t>
  </si>
  <si>
    <t>LICEO ARTURO PRAT CHACON</t>
  </si>
  <si>
    <t>CISNES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</si>
  <si>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</si>
  <si>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</si>
  <si>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</si>
  <si>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</si>
  <si>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</si>
  <si>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LAS CONDES</t>
  </si>
  <si>
    <t>LICEO POLITECNICO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</si>
  <si>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</si>
  <si>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</si>
  <si>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</si>
  <si>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</si>
  <si>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</si>
  <si>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</si>
  <si>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</si>
  <si>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</si>
  <si>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</si>
  <si>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</si>
  <si>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</si>
  <si>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</si>
  <si>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</si>
  <si>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TECNICO PROFESIONAL NOCEDAL</t>
  </si>
  <si>
    <t>COLEGIO PART.POLITECNICO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</si>
  <si>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</si>
  <si>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</si>
  <si>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</si>
  <si>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</si>
  <si>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</si>
  <si>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</si>
  <si>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</si>
  <si>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</si>
  <si>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</si>
  <si>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</si>
  <si>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</si>
  <si>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POLIV. SANTA CECILIA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</si>
  <si>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</si>
  <si>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</si>
  <si>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</si>
  <si>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</si>
  <si>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</si>
  <si>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POLITECNICO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</si>
  <si>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</si>
  <si>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</si>
  <si>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</si>
  <si>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</si>
  <si>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</si>
  <si>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</si>
  <si>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</si>
  <si>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</si>
  <si>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TECNICO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</si>
  <si>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</si>
  <si>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</si>
  <si>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</si>
  <si>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</si>
  <si>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</si>
  <si>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</si>
  <si>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</si>
  <si>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</si>
  <si>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</si>
  <si>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</si>
  <si>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</si>
  <si>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</si>
  <si>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</si>
  <si>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</si>
  <si>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</si>
  <si>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</t>
  </si>
  <si>
    <t>COLEGIO EL BOSQUE DE RENCA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</si>
  <si>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</si>
  <si>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</si>
  <si>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</si>
  <si>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</si>
  <si>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SAN LUCAS DE LO ESPEJO</t>
  </si>
  <si>
    <t>COLEGIO TEC. PROF. SAN RAMON LA CISTERNA</t>
  </si>
  <si>
    <t>ESCUELA BASICA ELIODORO MATTE OSSA</t>
  </si>
  <si>
    <t>LICEO BICENTENARIO INSTITUTO TÉCNICO PROFESIONAL MARTÍTIMO DE VALPARAÍSO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</si>
  <si>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</si>
  <si>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</si>
  <si>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</si>
  <si>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</si>
  <si>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</si>
  <si>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</si>
  <si>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TREHUACO</t>
  </si>
  <si>
    <t>INSTITUTO CUMBRES DE CONDORES PONIENTE</t>
  </si>
  <si>
    <t>INSTITUTO COMERCIAL BARROS ARANA</t>
  </si>
  <si>
    <t>LICEO POLITÉCNICO LOS ARENALES</t>
  </si>
  <si>
    <t>CENTRO TECNICO EDUCACIONAL SAN CAYETANO</t>
  </si>
  <si>
    <t>LICEO TECNICO MUNICIPAL JUAN HOPPE GANTZ</t>
  </si>
  <si>
    <t>LICEO REQUINOA</t>
  </si>
  <si>
    <t>PAIGUANO</t>
  </si>
  <si>
    <t>LICEO FERMIN DEL REAL CASTILLO</t>
  </si>
  <si>
    <t>CHÉPICA</t>
  </si>
  <si>
    <t>LICEO TECNICO PROFESIONAL PAPUDO</t>
  </si>
  <si>
    <t>PAPUDO</t>
  </si>
  <si>
    <t>LICEO TECNOLOGICO COÑARIPE</t>
  </si>
  <si>
    <t>COLEGIO RAUL SILVA HENRIQUEZ</t>
  </si>
  <si>
    <t>ESCUELA CARCEL F-187</t>
  </si>
  <si>
    <t>COLEGIO TECNICO PROFESIONAL ALTUE</t>
  </si>
  <si>
    <t>COLEGIO TECNOLOGICO DON BOSCO DE ARICA</t>
  </si>
  <si>
    <t>COLEGIO TECNICO NACIONES UNIDAS</t>
  </si>
  <si>
    <t>LICEO POLITECNICO DE QUELLON</t>
  </si>
  <si>
    <t>ESCUELA REPUBLICA DE MEXICO</t>
  </si>
  <si>
    <t>LICEO TEC.PROFESIONAL PEDRO AGUIRRE CERDA</t>
  </si>
  <si>
    <t>COLEGIO NIRVANA</t>
  </si>
  <si>
    <t>LICEO TECNICO PROFESIONAL DE ADULTOS</t>
  </si>
  <si>
    <t>LICEO TECNICO PROFESIONAL PABLO NERUDA</t>
  </si>
  <si>
    <t>COLEGIO INSTITUTO DE CIENCIAS Y TECNOLOGÍA TALAGANTE</t>
  </si>
  <si>
    <t>CENTRO DE EDUCACIÓN DE ADULTOS (C.E.I.A.),`INSTITUTO POPULAR AYSÉN`</t>
  </si>
  <si>
    <t>COLEGIO SAN FRANCISCO TECNICO PROFESIONAL</t>
  </si>
  <si>
    <t>BASE DE DATOS MATRÍCULA POR ESPECIALIDAD</t>
  </si>
  <si>
    <t>t</t>
  </si>
  <si>
    <t>Ingrese el RBD sin código verificador</t>
  </si>
  <si>
    <t>NOMBRE ESTABLECIMIENTO</t>
  </si>
  <si>
    <t>IVE SINAE (Media 2022)</t>
  </si>
  <si>
    <t>¿PUEDE POSTULAR?</t>
  </si>
  <si>
    <t>ESPECIALIDADES</t>
  </si>
  <si>
    <r>
      <t xml:space="preserve">POSTULA
</t>
    </r>
    <r>
      <rPr>
        <i/>
        <sz val="11"/>
        <color theme="1"/>
        <rFont val="Calibri"/>
        <family val="2"/>
        <scheme val="minor"/>
      </rPr>
      <t>Indicar Sí o No</t>
    </r>
  </si>
  <si>
    <t>MATRÍCULA</t>
  </si>
  <si>
    <t>Administración (ANT)</t>
  </si>
  <si>
    <t>Mecánica Industrial (ANT)</t>
  </si>
  <si>
    <t>Atención de Párvulos (ANT)</t>
  </si>
  <si>
    <t>Servicios Hoteleros (ANT)</t>
  </si>
  <si>
    <t>TOTAL MATRÍCULA ESPECIALIDADES POSTULADAS</t>
  </si>
  <si>
    <t>MONTO MÁXIMO FINANCIABLE</t>
  </si>
  <si>
    <t>TOTAL PROYECTO</t>
  </si>
  <si>
    <t>Ingresar monto igual o menor en formulario de postulación</t>
  </si>
  <si>
    <t>Sí</t>
  </si>
  <si>
    <t>No</t>
  </si>
  <si>
    <t>IVE 2023</t>
  </si>
  <si>
    <t>Municipal</t>
  </si>
  <si>
    <t>Particular Subvencionado</t>
  </si>
  <si>
    <t>Servicio Local de Administración Pública</t>
  </si>
  <si>
    <t>LICEO AYTUE</t>
  </si>
  <si>
    <t>COLEGIO LUIS ALEJANDRO ALVAREZ MUÑOZ</t>
  </si>
  <si>
    <t>COMPLEJO EDUCACIONAL CRISTO REY</t>
  </si>
  <si>
    <t>LICEO BICENTENARIO DE EXCELENCIA LICEO MISTRALIANO</t>
  </si>
  <si>
    <t>ESCUELA PARTICULAR ARTURO MATTE LARRAIN</t>
  </si>
  <si>
    <t>LICEO TECNICO PROFESIONAL ALEJANDRO ROJAS SIERRA</t>
  </si>
  <si>
    <t>COLEGIO BICENTENARIO POLIVALENTE LAS CAMELIAS</t>
  </si>
  <si>
    <t>COLEGIO PANAL</t>
  </si>
  <si>
    <t>LICEO BICENTENARIO HERNANDO DE MAGALLANES</t>
  </si>
  <si>
    <t>LICEO TECNICO PROFESIONAL PROFESOR RICARDO NAVARRETE BARRIA</t>
  </si>
  <si>
    <t>COLEGIO TECNICO PROFESIONAL MERCEDES MATURANA GALLARDO</t>
  </si>
  <si>
    <t>ZAPALLAR</t>
  </si>
  <si>
    <t>LICEO MUNICIPAL BICENTENARIO DE BATUCO</t>
  </si>
  <si>
    <t>LICEO BICENTENARIO DE EXCELENCIA LICEO SAMUEL ROMAN ROJAS</t>
  </si>
  <si>
    <t>LICEO BICENTENARIO JOAQUIN EDWARDS BELLO</t>
  </si>
  <si>
    <t>COLEGIO BICENTENARIO ARZOBISPO CRESCENTE ERRAZURIZ</t>
  </si>
  <si>
    <t>LICEO BICENTENARIO POLIVALENTE DE RAUCO</t>
  </si>
  <si>
    <t>LICEO TECNICO PROFESIONAL RADIO 24</t>
  </si>
  <si>
    <t>Administración Delegada</t>
  </si>
  <si>
    <t>LICEO BICENTENARIO DE EXCELENCIA POLIVALENTE JUVENAL HERNÁNDEZ JAQUE</t>
  </si>
  <si>
    <t>LICEO BICENTENARIO DE EXCELENCIA LICEO PEDRO REGALADO S. VIDELA O.</t>
  </si>
  <si>
    <t>LICEO BICENTENARIO AGROINDUSTRIAL RIO CLARO</t>
  </si>
  <si>
    <t>LICEO BICENTENARIO CORINA URBINA VILLANUEVA</t>
  </si>
  <si>
    <t>COLEGIO BICENTENARIO APRENDER</t>
  </si>
  <si>
    <t>LICEO BICENTENARIO LATINOAMERICANO DE PICHIDEGUA</t>
  </si>
  <si>
    <t>LICEO BICENTENARIO DE EXCELENCIA CARLOS MONTANE CASTRO</t>
  </si>
  <si>
    <t>LICEO BICENTENARIO POLITECNICO HOLANDA</t>
  </si>
  <si>
    <t>LICEO BICENTENERIO DE EXCELENCIA CAMILO HENRIQUEZ GONZALEZ DE LANCO.</t>
  </si>
  <si>
    <t>LICEO BICENTENARIO DE EXCELENCIA IGNACIO CARRERA PINTO</t>
  </si>
  <si>
    <t>LICEO BICENTENARIO DE EXCELENCIA DE DALCAHUE</t>
  </si>
  <si>
    <t>COLEGIO BICENTENARIO SAN DAMIAN DE MOLOKAI</t>
  </si>
  <si>
    <t>LICEO BICENTENARIO DE EXCELENCIA SANTA MARTA</t>
  </si>
  <si>
    <t>COLEGIO BICENTENARIO DE EXCELENCIA EL ÁRBOL DE LA VIDA</t>
  </si>
  <si>
    <t>COLEGIO BICENTENARIO SAN ALBERTO HURTADO DE PUDAHUEL</t>
  </si>
  <si>
    <t>LICEO TECNICO BICENTENARIO FELISA TOLUP</t>
  </si>
  <si>
    <t>LICEO BICENTENARIO MANUEL PLAZA REYES DE LAMPA</t>
  </si>
  <si>
    <t>LICEO BICENTENARIO DE EXCELENCIA INSTITUTO SUPERIOR DE COMERCIO DE COQUIMBO</t>
  </si>
  <si>
    <t>LICEO INDUSTRIAL BICENTENARIO BENJAMIN DAVILA LARRAIN</t>
  </si>
  <si>
    <t>LICEO BICENTENARIO DE EXCELENCIA COMERCIAL INSUCO</t>
  </si>
  <si>
    <t>LICEO BICENTENARIO GUILLERMO RICHARDS CUEVAS</t>
  </si>
  <si>
    <t>LICEO BICENTENARIO INSTITUTO POLITECNICO SANTA CRUZ</t>
  </si>
  <si>
    <t>LICEO BICENTENARIO INDUSTRIAL PRESIDENTE PEDRO AGUIRRE</t>
  </si>
  <si>
    <t>LICEO BICENTENARIO COMERCIAL DIEGO PORTALES</t>
  </si>
  <si>
    <t>Concurso abierto que inhabilita postulación</t>
  </si>
  <si>
    <t>No puede postular - Sistema de Administración Delegada</t>
  </si>
  <si>
    <t>No puede postular - SLEP</t>
  </si>
  <si>
    <t>No puede postular - TP 4.0</t>
  </si>
  <si>
    <t>No puede postular - TP 5.0</t>
  </si>
  <si>
    <t>No puede postular - Equipamiento 2020</t>
  </si>
  <si>
    <t>No puede postular - Equipamiento 2021</t>
  </si>
  <si>
    <t>No puede postular - Equipamiento 2022</t>
  </si>
  <si>
    <t>Puede postular</t>
  </si>
  <si>
    <t>LICEO PARTICULAR DE ADULTOS HOREB</t>
  </si>
  <si>
    <t>Araucanía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</si>
  <si>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</si>
  <si>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</si>
  <si>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</si>
  <si>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</si>
  <si>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</si>
  <si>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</si>
  <si>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</si>
  <si>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</si>
  <si>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Los Lagos</t>
  </si>
  <si>
    <t>Aysén</t>
  </si>
  <si>
    <t>Magallanes</t>
  </si>
  <si>
    <t>Metropolitana</t>
  </si>
  <si>
    <t>Los Ríos</t>
  </si>
  <si>
    <t>Arica y Parinacota</t>
  </si>
  <si>
    <t>Ñuble</t>
  </si>
  <si>
    <t>PROYECTOS DE EQUIPAMIENTO PARA 
ESTABLECIMIENTOS DE EDUCACIÓN MEDIA TÉCNICO PROFESIONAL
CONVOCATORIA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</si>
</sst>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2D050"/>
      <name val="Wingdings 3"/>
      <family val="1"/>
      <charset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2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0" xfId="0" applyBorder="1"/>
    <xf numFmtId="0" fontId="0" fillId="33" borderId="14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16" fillId="34" borderId="15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right"/>
    </xf>
    <xf numFmtId="0" fontId="0" fillId="0" borderId="15" xfId="0" applyBorder="1" applyAlignment="1">
      <alignment horizontal="center" wrapText="1"/>
    </xf>
    <xf numFmtId="0" fontId="0" fillId="36" borderId="15" xfId="0" applyFill="1" applyBorder="1" applyAlignment="1">
      <alignment vertical="center" wrapText="1"/>
    </xf>
    <xf numFmtId="0" fontId="0" fillId="36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 wrapText="1"/>
    </xf>
    <xf numFmtId="0" fontId="0" fillId="36" borderId="15" xfId="0" applyFill="1" applyBorder="1" applyAlignment="1">
      <alignment horizontal="left" vertical="center"/>
    </xf>
    <xf numFmtId="0" fontId="0" fillId="35" borderId="0" xfId="0" applyFill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42" fontId="0" fillId="35" borderId="15" xfId="43" applyFont="1" applyFill="1" applyBorder="1" applyProtection="1"/>
    <xf numFmtId="0" fontId="0" fillId="35" borderId="0" xfId="0" applyFill="1" applyAlignment="1">
      <alignment horizontal="center" wrapText="1"/>
    </xf>
    <xf numFmtId="0" fontId="0" fillId="33" borderId="19" xfId="0" applyFill="1" applyBorder="1"/>
    <xf numFmtId="10" fontId="0" fillId="0" borderId="10" xfId="1" applyNumberFormat="1" applyFont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164" fontId="1" fillId="0" borderId="17" xfId="1" applyNumberFormat="1" applyFont="1" applyBorder="1" applyAlignment="1" applyProtection="1">
      <alignment horizontal="left" vertical="center"/>
      <protection hidden="1"/>
    </xf>
    <xf numFmtId="164" fontId="1" fillId="0" borderId="18" xfId="1" applyNumberFormat="1" applyFont="1" applyBorder="1" applyAlignment="1" applyProtection="1">
      <alignment horizontal="left" vertical="center"/>
      <protection hidden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43" builtinId="7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57150</xdr:rowOff>
    </xdr:from>
    <xdr:ext cx="800100" cy="744855"/>
    <xdr:pic>
      <xdr:nvPicPr>
        <xdr:cNvPr id="2" name="Imagen 1" descr="LOGO MINEDUC">
          <a:extLst>
            <a:ext uri="{FF2B5EF4-FFF2-40B4-BE49-F238E27FC236}">
              <a16:creationId xmlns:a16="http://schemas.microsoft.com/office/drawing/2014/main" id="{0B835307-E0BC-4407-9D4C-680CB3461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800100" cy="74485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82"/>
  <sheetViews>
    <sheetView topLeftCell="B4" workbookViewId="0">
      <selection activeCell="D13" sqref="D13"/>
    </sheetView>
  </sheetViews>
  <sheetFormatPr baseColWidth="10" defaultColWidth="11.42578125" defaultRowHeight="15" x14ac:dyDescent="0.25"/>
  <cols>
    <col min="2" max="2" width="88.7109375" bestFit="1" customWidth="1"/>
    <col min="3" max="3" width="16.85546875" bestFit="1" customWidth="1"/>
    <col min="4" max="5" width="20.140625" customWidth="1"/>
    <col min="6" max="6" width="43.85546875" customWidth="1"/>
    <col min="7" max="7" width="13.28515625" customWidth="1"/>
    <col min="8" max="8" width="48" bestFit="1" customWidth="1"/>
    <col min="9" max="10" width="14.42578125" customWidth="1"/>
    <col min="11" max="11" width="9.42578125" customWidth="1"/>
    <col min="12" max="12" width="30.28515625" customWidth="1"/>
    <col min="13" max="13" width="12.85546875" customWidth="1"/>
    <col min="14" max="14" width="31.28515625" customWidth="1"/>
    <col min="15" max="15" width="19.7109375" customWidth="1"/>
    <col min="16" max="16" width="24.140625" customWidth="1"/>
    <col min="17" max="17" width="29" customWidth="1"/>
    <col min="18" max="18" width="28.140625" customWidth="1"/>
    <col min="19" max="19" width="21" customWidth="1"/>
    <col min="20" max="20" width="25.85546875" customWidth="1"/>
    <col min="21" max="21" width="22.140625" customWidth="1"/>
    <col min="22" max="22" width="38.42578125" customWidth="1"/>
    <col min="23" max="23" width="34.140625" customWidth="1"/>
    <col min="24" max="24" width="13.42578125" customWidth="1"/>
    <col min="25" max="25" width="13" customWidth="1"/>
    <col min="26" max="26" width="20.42578125" customWidth="1"/>
    <col min="27" max="27" width="22" customWidth="1"/>
    <col min="28" max="28" width="23.28515625" customWidth="1"/>
    <col min="29" max="29" width="9.42578125" customWidth="1"/>
    <col min="30" max="30" width="16.28515625" customWidth="1"/>
    <col min="31" max="31" width="32.85546875" customWidth="1"/>
    <col min="32" max="32" width="29.42578125" customWidth="1"/>
    <col min="33" max="33" width="22.28515625" customWidth="1"/>
    <col min="34" max="34" width="15.42578125" customWidth="1"/>
    <col min="35" max="35" width="21.42578125" customWidth="1"/>
    <col min="36" max="36" width="35.28515625" customWidth="1"/>
    <col min="37" max="37" width="34.85546875" customWidth="1"/>
    <col min="38" max="38" width="27.85546875" customWidth="1"/>
    <col min="39" max="39" width="22.42578125" customWidth="1"/>
    <col min="40" max="40" width="30.140625" customWidth="1"/>
    <col min="41" max="41" width="24.85546875" customWidth="1"/>
    <col min="42" max="42" width="20.42578125" customWidth="1"/>
    <col min="43" max="43" width="20.85546875" customWidth="1"/>
    <col min="44" max="44" width="21.7109375" customWidth="1"/>
    <col min="45" max="45" width="22.140625" customWidth="1"/>
    <col min="46" max="46" width="37.85546875" customWidth="1"/>
    <col min="47" max="47" width="10.42578125" customWidth="1"/>
    <col min="48" max="48" width="24.28515625" customWidth="1"/>
    <col min="49" max="49" width="38.28515625" customWidth="1"/>
    <col min="50" max="50" width="28.42578125" customWidth="1"/>
    <col min="51" max="51" width="13.28515625" customWidth="1"/>
    <col min="52" max="52" width="21.140625" customWidth="1"/>
    <col min="53" max="53" width="40.28515625" customWidth="1"/>
    <col min="54" max="54" width="47.140625" bestFit="1" customWidth="1"/>
  </cols>
  <sheetData>
    <row r="1" spans="1:54" x14ac:dyDescent="0.25">
      <c r="H1" s="3" t="s">
        <v>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</row>
    <row r="2" spans="1:54" x14ac:dyDescent="0.25">
      <c r="H2" s="2">
        <v>41001</v>
      </c>
      <c r="I2" s="2">
        <v>41002</v>
      </c>
      <c r="J2" s="2">
        <v>41003</v>
      </c>
      <c r="K2" s="2">
        <v>41004</v>
      </c>
      <c r="L2" s="2">
        <v>41005</v>
      </c>
      <c r="M2" s="2">
        <v>51001</v>
      </c>
      <c r="N2" s="2">
        <v>51002</v>
      </c>
      <c r="O2" s="2">
        <v>51003</v>
      </c>
      <c r="P2" s="2">
        <v>51005</v>
      </c>
      <c r="Q2" s="2">
        <v>51006</v>
      </c>
      <c r="R2" s="2">
        <v>51009</v>
      </c>
      <c r="S2" s="2">
        <v>52008</v>
      </c>
      <c r="T2" s="2">
        <v>52009</v>
      </c>
      <c r="U2" s="2">
        <v>52010</v>
      </c>
      <c r="V2" s="2">
        <v>52012</v>
      </c>
      <c r="W2" s="2">
        <v>52013</v>
      </c>
      <c r="X2" s="2">
        <v>53014</v>
      </c>
      <c r="Y2" s="2">
        <v>53015</v>
      </c>
      <c r="Z2" s="2">
        <v>54018</v>
      </c>
      <c r="AA2" s="2">
        <v>54019</v>
      </c>
      <c r="AB2" s="2">
        <v>54020</v>
      </c>
      <c r="AC2" s="2">
        <v>55022</v>
      </c>
      <c r="AD2" s="2">
        <v>55023</v>
      </c>
      <c r="AE2" s="2">
        <v>56027</v>
      </c>
      <c r="AF2" s="2">
        <v>57030</v>
      </c>
      <c r="AG2" s="2">
        <v>58033</v>
      </c>
      <c r="AH2" s="2">
        <v>58034</v>
      </c>
      <c r="AI2" s="2">
        <v>58035</v>
      </c>
      <c r="AJ2" s="2">
        <v>61001</v>
      </c>
      <c r="AK2" s="2">
        <v>61002</v>
      </c>
      <c r="AL2" s="2">
        <v>61003</v>
      </c>
      <c r="AM2" s="2">
        <v>62004</v>
      </c>
      <c r="AN2" s="2">
        <v>62005</v>
      </c>
      <c r="AO2" s="2">
        <v>62006</v>
      </c>
      <c r="AP2" s="2">
        <v>63009</v>
      </c>
      <c r="AQ2" s="2">
        <v>63010</v>
      </c>
      <c r="AR2" s="2">
        <v>63011</v>
      </c>
      <c r="AS2" s="2">
        <v>64001</v>
      </c>
      <c r="AT2" s="2">
        <v>64008</v>
      </c>
      <c r="AU2" s="2">
        <v>71001</v>
      </c>
      <c r="AV2" s="2">
        <v>71003</v>
      </c>
      <c r="AW2" s="2">
        <v>71005</v>
      </c>
      <c r="AX2" s="2">
        <v>72007</v>
      </c>
      <c r="AY2" s="2">
        <v>81003</v>
      </c>
      <c r="AZ2" s="2">
        <v>81004</v>
      </c>
      <c r="BA2" s="2">
        <v>81005</v>
      </c>
    </row>
    <row r="3" spans="1:54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1300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  <c r="AU3" s="2" t="s">
        <v>46</v>
      </c>
      <c r="AV3" s="2" t="s">
        <v>47</v>
      </c>
      <c r="AW3" s="2" t="s">
        <v>48</v>
      </c>
      <c r="AX3" s="2" t="s">
        <v>49</v>
      </c>
      <c r="AY3" s="2" t="s">
        <v>50</v>
      </c>
      <c r="AZ3" s="2" t="s">
        <v>51</v>
      </c>
      <c r="BA3" s="2" t="s">
        <v>52</v>
      </c>
      <c r="BB3" s="26" t="s">
        <v>1347</v>
      </c>
    </row>
    <row r="4" spans="1:54" x14ac:dyDescent="0.25">
      <c r="A4" s="1">
        <v>1</v>
      </c>
      <c r="B4" s="1" t="s">
        <v>96</v>
      </c>
      <c r="C4" s="1">
        <v>62000660</v>
      </c>
      <c r="D4" s="1" t="s">
        <v>1371</v>
      </c>
      <c r="E4" s="1" t="s">
        <v>60</v>
      </c>
      <c r="F4" s="1" t="s">
        <v>1303</v>
      </c>
      <c r="G4" s="27">
        <v>0.94701986754966883</v>
      </c>
      <c r="H4" s="1">
        <v>11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34</v>
      </c>
      <c r="U4" s="1">
        <v>160</v>
      </c>
      <c r="V4" s="1">
        <v>0</v>
      </c>
      <c r="W4" s="1">
        <v>17</v>
      </c>
      <c r="X4" s="1">
        <v>36</v>
      </c>
      <c r="Y4" s="1">
        <v>13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29</v>
      </c>
      <c r="AL4" s="1">
        <v>53</v>
      </c>
      <c r="AM4" s="1">
        <v>29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43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13</v>
      </c>
      <c r="BA4" s="1">
        <v>0</v>
      </c>
      <c r="BB4" s="1" t="s">
        <v>1349</v>
      </c>
    </row>
    <row r="5" spans="1:54" x14ac:dyDescent="0.25">
      <c r="A5" s="1">
        <v>1884</v>
      </c>
      <c r="B5" s="1" t="s">
        <v>224</v>
      </c>
      <c r="C5" s="1">
        <v>70878900</v>
      </c>
      <c r="D5" s="1" t="s">
        <v>1362</v>
      </c>
      <c r="E5" s="1" t="s">
        <v>223</v>
      </c>
      <c r="F5" s="1" t="s">
        <v>1301</v>
      </c>
      <c r="G5" s="27">
        <v>0.91183879093198994</v>
      </c>
      <c r="H5" s="1">
        <v>33</v>
      </c>
      <c r="I5" s="1">
        <v>65</v>
      </c>
      <c r="J5" s="1">
        <v>0</v>
      </c>
      <c r="K5" s="1">
        <v>0</v>
      </c>
      <c r="L5" s="1">
        <v>89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105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 t="s">
        <v>1355</v>
      </c>
    </row>
    <row r="6" spans="1:54" x14ac:dyDescent="0.25">
      <c r="A6" s="1">
        <v>3248</v>
      </c>
      <c r="B6" s="1" t="s">
        <v>334</v>
      </c>
      <c r="C6" s="1">
        <v>69130300</v>
      </c>
      <c r="D6" s="1" t="s">
        <v>1364</v>
      </c>
      <c r="E6" s="1" t="s">
        <v>335</v>
      </c>
      <c r="F6" s="1" t="s">
        <v>1301</v>
      </c>
      <c r="G6" s="27">
        <v>0.93719412724306683</v>
      </c>
      <c r="H6" s="1">
        <v>11</v>
      </c>
      <c r="I6" s="1">
        <v>134</v>
      </c>
      <c r="J6" s="1">
        <v>0</v>
      </c>
      <c r="K6" s="1">
        <v>0</v>
      </c>
      <c r="L6" s="1">
        <v>210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141</v>
      </c>
      <c r="AH6" s="1">
        <v>71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80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 t="s">
        <v>1354</v>
      </c>
    </row>
    <row r="7" spans="1:54" x14ac:dyDescent="0.25">
      <c r="A7" s="1">
        <v>3741</v>
      </c>
      <c r="B7" s="1" t="s">
        <v>373</v>
      </c>
      <c r="C7" s="1">
        <v>69140500</v>
      </c>
      <c r="D7" s="1" t="s">
        <v>1372</v>
      </c>
      <c r="E7" s="1" t="s">
        <v>374</v>
      </c>
      <c r="F7" s="1" t="s">
        <v>1301</v>
      </c>
      <c r="G7" s="27">
        <v>0.84955178745004856</v>
      </c>
      <c r="H7" s="1">
        <v>22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16</v>
      </c>
      <c r="AL7" s="1">
        <v>0</v>
      </c>
      <c r="AM7" s="1">
        <v>7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 t="s">
        <v>1355</v>
      </c>
    </row>
    <row r="8" spans="1:54" x14ac:dyDescent="0.25">
      <c r="A8" s="1">
        <v>5620</v>
      </c>
      <c r="B8" s="1" t="s">
        <v>516</v>
      </c>
      <c r="C8" s="1">
        <v>69190700</v>
      </c>
      <c r="D8" s="1" t="s">
        <v>1357</v>
      </c>
      <c r="E8" s="1" t="s">
        <v>507</v>
      </c>
      <c r="F8" s="1" t="s">
        <v>1301</v>
      </c>
      <c r="G8" s="27">
        <v>0.77983062316730578</v>
      </c>
      <c r="H8" s="1">
        <v>9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 t="s">
        <v>1355</v>
      </c>
    </row>
    <row r="9" spans="1:54" x14ac:dyDescent="0.25">
      <c r="A9" s="1">
        <v>6708</v>
      </c>
      <c r="B9" s="1" t="s">
        <v>565</v>
      </c>
      <c r="C9" s="1">
        <v>69190200</v>
      </c>
      <c r="D9" s="1" t="s">
        <v>1357</v>
      </c>
      <c r="E9" s="1" t="s">
        <v>566</v>
      </c>
      <c r="F9" s="1" t="s">
        <v>1301</v>
      </c>
      <c r="G9" s="27">
        <v>0.95205479452054798</v>
      </c>
      <c r="H9" s="1">
        <v>11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58</v>
      </c>
      <c r="AU9" s="1">
        <v>0</v>
      </c>
      <c r="AV9" s="1">
        <v>16</v>
      </c>
      <c r="AW9" s="1">
        <v>24</v>
      </c>
      <c r="AX9" s="1">
        <v>0</v>
      </c>
      <c r="AY9" s="1">
        <v>0</v>
      </c>
      <c r="AZ9" s="1">
        <v>0</v>
      </c>
      <c r="BA9" s="1">
        <v>0</v>
      </c>
      <c r="BB9" s="1" t="s">
        <v>1355</v>
      </c>
    </row>
    <row r="10" spans="1:54" x14ac:dyDescent="0.25">
      <c r="A10" s="1">
        <v>6751</v>
      </c>
      <c r="B10" s="1" t="s">
        <v>567</v>
      </c>
      <c r="C10" s="1">
        <v>69200100</v>
      </c>
      <c r="D10" s="1" t="s">
        <v>1370</v>
      </c>
      <c r="E10" s="1" t="s">
        <v>568</v>
      </c>
      <c r="F10" s="1" t="s">
        <v>1301</v>
      </c>
      <c r="G10" s="27">
        <v>0.91139240506329111</v>
      </c>
      <c r="H10" s="1">
        <v>48</v>
      </c>
      <c r="I10" s="1">
        <v>114</v>
      </c>
      <c r="J10" s="1">
        <v>0</v>
      </c>
      <c r="K10" s="1">
        <v>0</v>
      </c>
      <c r="L10" s="1">
        <v>154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75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 t="s">
        <v>1355</v>
      </c>
    </row>
    <row r="11" spans="1:54" x14ac:dyDescent="0.25">
      <c r="A11" s="1">
        <v>7</v>
      </c>
      <c r="B11" s="1" t="s">
        <v>97</v>
      </c>
      <c r="C11" s="1">
        <v>62000660</v>
      </c>
      <c r="D11" s="1" t="s">
        <v>1371</v>
      </c>
      <c r="E11" s="1" t="s">
        <v>60</v>
      </c>
      <c r="F11" s="1" t="s">
        <v>1303</v>
      </c>
      <c r="G11" s="27">
        <v>0.93291024478694473</v>
      </c>
      <c r="H11" s="1">
        <v>0</v>
      </c>
      <c r="I11" s="1">
        <v>0</v>
      </c>
      <c r="J11" s="1">
        <v>0</v>
      </c>
      <c r="K11" s="1">
        <v>0</v>
      </c>
      <c r="L11" s="1">
        <v>108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113</v>
      </c>
      <c r="Y11" s="1">
        <v>104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74</v>
      </c>
      <c r="AI11" s="1">
        <v>0</v>
      </c>
      <c r="AJ11" s="1">
        <v>0</v>
      </c>
      <c r="AK11" s="1">
        <v>0</v>
      </c>
      <c r="AL11" s="1">
        <v>114</v>
      </c>
      <c r="AM11" s="1">
        <v>0</v>
      </c>
      <c r="AN11" s="1">
        <v>0</v>
      </c>
      <c r="AO11" s="1">
        <v>0</v>
      </c>
      <c r="AP11" s="1">
        <v>40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 t="s">
        <v>1349</v>
      </c>
    </row>
    <row r="12" spans="1:54" x14ac:dyDescent="0.25">
      <c r="A12" s="1">
        <v>32</v>
      </c>
      <c r="B12" s="1" t="s">
        <v>98</v>
      </c>
      <c r="C12" s="1">
        <v>62000660</v>
      </c>
      <c r="D12" s="1" t="s">
        <v>1371</v>
      </c>
      <c r="E12" s="1" t="s">
        <v>60</v>
      </c>
      <c r="F12" s="1" t="s">
        <v>1303</v>
      </c>
      <c r="G12" s="27">
        <v>0.930379746835443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67</v>
      </c>
      <c r="AY12" s="1">
        <v>0</v>
      </c>
      <c r="AZ12" s="1">
        <v>0</v>
      </c>
      <c r="BA12" s="1">
        <v>0</v>
      </c>
      <c r="BB12" s="1" t="s">
        <v>1349</v>
      </c>
    </row>
    <row r="13" spans="1:54" x14ac:dyDescent="0.25">
      <c r="A13" s="1">
        <v>52</v>
      </c>
      <c r="B13" s="1" t="s">
        <v>59</v>
      </c>
      <c r="C13" s="1">
        <v>65145467</v>
      </c>
      <c r="D13" s="1" t="s">
        <v>1371</v>
      </c>
      <c r="E13" s="1" t="s">
        <v>60</v>
      </c>
      <c r="F13" s="1" t="s">
        <v>1302</v>
      </c>
      <c r="G13" s="27">
        <v>0.84204204204204203</v>
      </c>
      <c r="H13" s="1">
        <v>0</v>
      </c>
      <c r="I13" s="1">
        <v>0</v>
      </c>
      <c r="J13" s="1">
        <v>0</v>
      </c>
      <c r="K13" s="1">
        <v>0</v>
      </c>
      <c r="L13" s="1">
        <v>89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87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86</v>
      </c>
      <c r="BA13" s="1">
        <v>0</v>
      </c>
      <c r="BB13" s="1" t="s">
        <v>1355</v>
      </c>
    </row>
    <row r="14" spans="1:54" x14ac:dyDescent="0.25">
      <c r="A14" s="1">
        <v>72</v>
      </c>
      <c r="B14" s="1" t="s">
        <v>99</v>
      </c>
      <c r="C14" s="1">
        <v>62000660</v>
      </c>
      <c r="D14" s="1" t="s">
        <v>1371</v>
      </c>
      <c r="E14" s="1" t="s">
        <v>100</v>
      </c>
      <c r="F14" s="1" t="s">
        <v>1303</v>
      </c>
      <c r="G14" s="27">
        <v>0.94117647058823528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10</v>
      </c>
      <c r="AY14" s="1">
        <v>0</v>
      </c>
      <c r="AZ14" s="1">
        <v>0</v>
      </c>
      <c r="BA14" s="1">
        <v>0</v>
      </c>
      <c r="BB14" s="1" t="s">
        <v>1349</v>
      </c>
    </row>
    <row r="15" spans="1:54" x14ac:dyDescent="0.25">
      <c r="A15" s="1">
        <v>78</v>
      </c>
      <c r="B15" s="1" t="s">
        <v>101</v>
      </c>
      <c r="C15" s="1">
        <v>62000660</v>
      </c>
      <c r="D15" s="1" t="s">
        <v>1371</v>
      </c>
      <c r="E15" s="1" t="s">
        <v>102</v>
      </c>
      <c r="F15" s="1" t="s">
        <v>1303</v>
      </c>
      <c r="G15" s="27">
        <v>0.92647058823529416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32</v>
      </c>
      <c r="AY15" s="1">
        <v>0</v>
      </c>
      <c r="AZ15" s="1">
        <v>0</v>
      </c>
      <c r="BA15" s="1">
        <v>0</v>
      </c>
      <c r="BB15" s="1" t="s">
        <v>1349</v>
      </c>
    </row>
    <row r="16" spans="1:54" x14ac:dyDescent="0.25">
      <c r="A16" s="1">
        <v>97</v>
      </c>
      <c r="B16" s="1" t="s">
        <v>65</v>
      </c>
      <c r="C16" s="1">
        <v>70938800</v>
      </c>
      <c r="D16" s="1" t="s">
        <v>1358</v>
      </c>
      <c r="E16" s="1" t="s">
        <v>66</v>
      </c>
      <c r="F16" s="1" t="s">
        <v>1301</v>
      </c>
      <c r="G16" s="27">
        <v>0.82100238663484482</v>
      </c>
      <c r="H16" s="1">
        <v>0</v>
      </c>
      <c r="I16" s="1">
        <v>54</v>
      </c>
      <c r="J16" s="1">
        <v>0</v>
      </c>
      <c r="K16" s="1">
        <v>0</v>
      </c>
      <c r="L16" s="1">
        <v>71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45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52</v>
      </c>
      <c r="BA16" s="1">
        <v>0</v>
      </c>
      <c r="BB16" s="1" t="s">
        <v>1352</v>
      </c>
    </row>
    <row r="17" spans="1:54" x14ac:dyDescent="0.25">
      <c r="A17" s="1">
        <v>106</v>
      </c>
      <c r="B17" s="1" t="s">
        <v>67</v>
      </c>
      <c r="C17" s="1">
        <v>71142500</v>
      </c>
      <c r="D17" s="1" t="s">
        <v>1358</v>
      </c>
      <c r="E17" s="1" t="s">
        <v>66</v>
      </c>
      <c r="F17" s="1" t="s">
        <v>1322</v>
      </c>
      <c r="G17" s="27">
        <v>0.87527352297592997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63</v>
      </c>
      <c r="V17" s="1">
        <v>0</v>
      </c>
      <c r="W17" s="1">
        <v>60</v>
      </c>
      <c r="X17" s="1">
        <v>44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74</v>
      </c>
      <c r="BA17" s="1">
        <v>0</v>
      </c>
      <c r="BB17" s="1" t="s">
        <v>1348</v>
      </c>
    </row>
    <row r="18" spans="1:54" x14ac:dyDescent="0.25">
      <c r="A18" s="1">
        <v>108</v>
      </c>
      <c r="B18" s="1" t="s">
        <v>68</v>
      </c>
      <c r="C18" s="1">
        <v>70938800</v>
      </c>
      <c r="D18" s="1" t="s">
        <v>1358</v>
      </c>
      <c r="E18" s="1" t="s">
        <v>66</v>
      </c>
      <c r="F18" s="1" t="s">
        <v>1301</v>
      </c>
      <c r="G18" s="27">
        <v>0.83438155136268344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22</v>
      </c>
      <c r="U18" s="1">
        <v>52</v>
      </c>
      <c r="V18" s="1">
        <v>0</v>
      </c>
      <c r="W18" s="1">
        <v>45</v>
      </c>
      <c r="X18" s="1">
        <v>38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68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69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 t="s">
        <v>1352</v>
      </c>
    </row>
    <row r="19" spans="1:54" x14ac:dyDescent="0.25">
      <c r="A19" s="1">
        <v>109</v>
      </c>
      <c r="B19" s="1" t="s">
        <v>69</v>
      </c>
      <c r="C19" s="1">
        <v>70938800</v>
      </c>
      <c r="D19" s="1" t="s">
        <v>1358</v>
      </c>
      <c r="E19" s="1" t="s">
        <v>66</v>
      </c>
      <c r="F19" s="1" t="s">
        <v>1301</v>
      </c>
      <c r="G19" s="27">
        <v>0.84450402144772119</v>
      </c>
      <c r="H19" s="1">
        <v>0</v>
      </c>
      <c r="I19" s="1">
        <v>0</v>
      </c>
      <c r="J19" s="1">
        <v>0</v>
      </c>
      <c r="K19" s="1">
        <v>0</v>
      </c>
      <c r="L19" s="1">
        <v>54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47</v>
      </c>
      <c r="AS19" s="1">
        <v>48</v>
      </c>
      <c r="AT19" s="1">
        <v>64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 t="s">
        <v>1352</v>
      </c>
    </row>
    <row r="20" spans="1:54" x14ac:dyDescent="0.25">
      <c r="A20" s="1">
        <v>124</v>
      </c>
      <c r="B20" s="1" t="s">
        <v>70</v>
      </c>
      <c r="C20" s="1">
        <v>70938800</v>
      </c>
      <c r="D20" s="1" t="s">
        <v>1358</v>
      </c>
      <c r="E20" s="1" t="s">
        <v>66</v>
      </c>
      <c r="F20" s="1" t="s">
        <v>1301</v>
      </c>
      <c r="G20" s="27">
        <v>0.86997433704020533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65</v>
      </c>
      <c r="X20" s="1">
        <v>0</v>
      </c>
      <c r="Y20" s="1">
        <v>72</v>
      </c>
      <c r="Z20" s="1">
        <v>0</v>
      </c>
      <c r="AA20" s="1">
        <v>148</v>
      </c>
      <c r="AB20" s="1">
        <v>66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79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169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 t="s">
        <v>1352</v>
      </c>
    </row>
    <row r="21" spans="1:54" x14ac:dyDescent="0.25">
      <c r="A21" s="1">
        <v>161</v>
      </c>
      <c r="B21" s="1" t="s">
        <v>71</v>
      </c>
      <c r="C21" s="1">
        <v>69010200</v>
      </c>
      <c r="D21" s="1" t="s">
        <v>1358</v>
      </c>
      <c r="E21" s="1" t="s">
        <v>72</v>
      </c>
      <c r="F21" s="1" t="s">
        <v>1301</v>
      </c>
      <c r="G21" s="27">
        <v>0.9509803921568627</v>
      </c>
      <c r="H21" s="1">
        <v>0</v>
      </c>
      <c r="I21" s="1">
        <v>0</v>
      </c>
      <c r="J21" s="1">
        <v>0</v>
      </c>
      <c r="K21" s="1">
        <v>0</v>
      </c>
      <c r="L21" s="1">
        <v>44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 t="s">
        <v>1355</v>
      </c>
    </row>
    <row r="22" spans="1:54" x14ac:dyDescent="0.25">
      <c r="A22" s="1">
        <v>178</v>
      </c>
      <c r="B22" s="1" t="s">
        <v>73</v>
      </c>
      <c r="C22" s="1">
        <v>69250400</v>
      </c>
      <c r="D22" s="1" t="s">
        <v>1358</v>
      </c>
      <c r="E22" s="1" t="s">
        <v>74</v>
      </c>
      <c r="F22" s="1" t="s">
        <v>1301</v>
      </c>
      <c r="G22" s="27">
        <v>0.90566037735849059</v>
      </c>
      <c r="H22" s="1">
        <v>0</v>
      </c>
      <c r="I22" s="1">
        <v>20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9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 t="s">
        <v>1355</v>
      </c>
    </row>
    <row r="23" spans="1:54" x14ac:dyDescent="0.25">
      <c r="A23" s="1">
        <v>191</v>
      </c>
      <c r="B23" s="1" t="s">
        <v>75</v>
      </c>
      <c r="C23" s="1">
        <v>71497400</v>
      </c>
      <c r="D23" s="1" t="s">
        <v>1358</v>
      </c>
      <c r="E23" s="1" t="s">
        <v>76</v>
      </c>
      <c r="F23" s="1" t="s">
        <v>1301</v>
      </c>
      <c r="G23" s="27">
        <v>0.79128137384412156</v>
      </c>
      <c r="H23" s="1">
        <v>0</v>
      </c>
      <c r="I23" s="1">
        <v>0</v>
      </c>
      <c r="J23" s="1">
        <v>0</v>
      </c>
      <c r="K23" s="1">
        <v>0</v>
      </c>
      <c r="L23" s="1">
        <v>135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59</v>
      </c>
      <c r="U23" s="1">
        <v>86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50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 t="s">
        <v>1352</v>
      </c>
    </row>
    <row r="24" spans="1:54" x14ac:dyDescent="0.25">
      <c r="A24" s="1">
        <v>199</v>
      </c>
      <c r="B24" s="1" t="s">
        <v>77</v>
      </c>
      <c r="C24" s="1">
        <v>69020100</v>
      </c>
      <c r="D24" s="1" t="s">
        <v>1359</v>
      </c>
      <c r="E24" s="1" t="s">
        <v>79</v>
      </c>
      <c r="F24" s="1" t="s">
        <v>1301</v>
      </c>
      <c r="G24" s="27">
        <v>0.85144124168514412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41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 t="s">
        <v>1355</v>
      </c>
    </row>
    <row r="25" spans="1:54" x14ac:dyDescent="0.25">
      <c r="A25" s="1">
        <v>200</v>
      </c>
      <c r="B25" s="1" t="s">
        <v>80</v>
      </c>
      <c r="C25" s="1">
        <v>69020100</v>
      </c>
      <c r="D25" s="1" t="s">
        <v>1359</v>
      </c>
      <c r="E25" s="1" t="s">
        <v>79</v>
      </c>
      <c r="F25" s="1" t="s">
        <v>1301</v>
      </c>
      <c r="G25" s="27">
        <v>0.91370558375634514</v>
      </c>
      <c r="H25" s="1">
        <v>0</v>
      </c>
      <c r="I25" s="1">
        <v>0</v>
      </c>
      <c r="J25" s="1">
        <v>0</v>
      </c>
      <c r="K25" s="1">
        <v>0</v>
      </c>
      <c r="L25" s="1">
        <v>49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60</v>
      </c>
      <c r="X25" s="1">
        <v>64</v>
      </c>
      <c r="Y25" s="1">
        <v>0</v>
      </c>
      <c r="Z25" s="1">
        <v>0</v>
      </c>
      <c r="AA25" s="1">
        <v>52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50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 t="s">
        <v>1354</v>
      </c>
    </row>
    <row r="26" spans="1:54" x14ac:dyDescent="0.25">
      <c r="A26" s="1">
        <v>211</v>
      </c>
      <c r="B26" s="1" t="s">
        <v>81</v>
      </c>
      <c r="C26" s="1">
        <v>69253600</v>
      </c>
      <c r="D26" s="1" t="s">
        <v>1359</v>
      </c>
      <c r="E26" s="1" t="s">
        <v>82</v>
      </c>
      <c r="F26" s="1" t="s">
        <v>1301</v>
      </c>
      <c r="G26" s="27">
        <v>0.70353982300884954</v>
      </c>
      <c r="H26" s="1">
        <v>0</v>
      </c>
      <c r="I26" s="1">
        <v>0</v>
      </c>
      <c r="J26" s="1">
        <v>0</v>
      </c>
      <c r="K26" s="1">
        <v>0</v>
      </c>
      <c r="L26" s="1">
        <v>12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29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23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 t="s">
        <v>1355</v>
      </c>
    </row>
    <row r="27" spans="1:54" x14ac:dyDescent="0.25">
      <c r="A27" s="1">
        <v>218</v>
      </c>
      <c r="B27" s="1" t="s">
        <v>83</v>
      </c>
      <c r="C27" s="1">
        <v>70954900</v>
      </c>
      <c r="D27" s="1" t="s">
        <v>1359</v>
      </c>
      <c r="E27" s="1" t="s">
        <v>84</v>
      </c>
      <c r="F27" s="1" t="s">
        <v>1301</v>
      </c>
      <c r="G27" s="27">
        <v>0.77647058823529413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63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 t="s">
        <v>1355</v>
      </c>
    </row>
    <row r="28" spans="1:54" x14ac:dyDescent="0.25">
      <c r="A28" s="1">
        <v>219</v>
      </c>
      <c r="B28" s="1" t="s">
        <v>85</v>
      </c>
      <c r="C28" s="1">
        <v>70954900</v>
      </c>
      <c r="D28" s="1" t="s">
        <v>1359</v>
      </c>
      <c r="E28" s="1" t="s">
        <v>84</v>
      </c>
      <c r="F28" s="1" t="s">
        <v>1301</v>
      </c>
      <c r="G28" s="27">
        <v>0.86114494518879414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72</v>
      </c>
      <c r="U28" s="1">
        <v>116</v>
      </c>
      <c r="V28" s="1">
        <v>0</v>
      </c>
      <c r="W28" s="1">
        <v>66</v>
      </c>
      <c r="X28" s="1">
        <v>72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64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 t="s">
        <v>1355</v>
      </c>
    </row>
    <row r="29" spans="1:54" x14ac:dyDescent="0.25">
      <c r="A29" s="1">
        <v>220</v>
      </c>
      <c r="B29" s="1" t="s">
        <v>86</v>
      </c>
      <c r="C29" s="1">
        <v>70954900</v>
      </c>
      <c r="D29" s="1" t="s">
        <v>1359</v>
      </c>
      <c r="E29" s="1" t="s">
        <v>84</v>
      </c>
      <c r="F29" s="1" t="s">
        <v>1301</v>
      </c>
      <c r="G29" s="27">
        <v>0.78478478478478475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120</v>
      </c>
      <c r="Z29" s="1">
        <v>71</v>
      </c>
      <c r="AA29" s="1">
        <v>131</v>
      </c>
      <c r="AB29" s="1">
        <v>64</v>
      </c>
      <c r="AC29" s="1">
        <v>0</v>
      </c>
      <c r="AD29" s="1">
        <v>0</v>
      </c>
      <c r="AE29" s="1">
        <v>130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 t="s">
        <v>1355</v>
      </c>
    </row>
    <row r="30" spans="1:54" x14ac:dyDescent="0.25">
      <c r="A30" s="1">
        <v>279</v>
      </c>
      <c r="B30" s="1" t="s">
        <v>87</v>
      </c>
      <c r="C30" s="1">
        <v>71102600</v>
      </c>
      <c r="D30" s="1" t="s">
        <v>1359</v>
      </c>
      <c r="E30" s="1" t="s">
        <v>78</v>
      </c>
      <c r="F30" s="1" t="s">
        <v>1301</v>
      </c>
      <c r="G30" s="27">
        <v>0.87410501193317425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75</v>
      </c>
      <c r="S30" s="1">
        <v>124</v>
      </c>
      <c r="T30" s="1">
        <v>0</v>
      </c>
      <c r="U30" s="1">
        <v>281</v>
      </c>
      <c r="V30" s="1">
        <v>0</v>
      </c>
      <c r="W30" s="1">
        <v>174</v>
      </c>
      <c r="X30" s="1">
        <v>311</v>
      </c>
      <c r="Y30" s="1">
        <v>0</v>
      </c>
      <c r="Z30" s="1">
        <v>93</v>
      </c>
      <c r="AA30" s="1">
        <v>44</v>
      </c>
      <c r="AB30" s="1">
        <v>0</v>
      </c>
      <c r="AC30" s="1">
        <v>0</v>
      </c>
      <c r="AD30" s="1">
        <v>0</v>
      </c>
      <c r="AE30" s="1">
        <v>79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 t="s">
        <v>1355</v>
      </c>
    </row>
    <row r="31" spans="1:54" x14ac:dyDescent="0.25">
      <c r="A31" s="1">
        <v>8424</v>
      </c>
      <c r="B31" s="1" t="s">
        <v>662</v>
      </c>
      <c r="C31" s="1">
        <v>70931900</v>
      </c>
      <c r="D31" s="1" t="s">
        <v>1368</v>
      </c>
      <c r="E31" s="1" t="s">
        <v>663</v>
      </c>
      <c r="F31" s="1" t="s">
        <v>1301</v>
      </c>
      <c r="G31" s="27">
        <v>0.84571428571428575</v>
      </c>
      <c r="H31" s="1">
        <v>50</v>
      </c>
      <c r="I31" s="1">
        <v>109</v>
      </c>
      <c r="J31" s="1">
        <v>0</v>
      </c>
      <c r="K31" s="1">
        <v>0</v>
      </c>
      <c r="L31" s="1">
        <v>154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 t="s">
        <v>1353</v>
      </c>
    </row>
    <row r="32" spans="1:54" x14ac:dyDescent="0.25">
      <c r="A32" s="1">
        <v>12602</v>
      </c>
      <c r="B32" s="1" t="s">
        <v>963</v>
      </c>
      <c r="C32" s="1">
        <v>65152796</v>
      </c>
      <c r="D32" s="1" t="s">
        <v>1358</v>
      </c>
      <c r="E32" s="1" t="s">
        <v>904</v>
      </c>
      <c r="F32" s="1" t="s">
        <v>1302</v>
      </c>
      <c r="G32" s="27">
        <v>0.81060606060606055</v>
      </c>
      <c r="H32" s="1">
        <v>78</v>
      </c>
      <c r="I32" s="1">
        <v>0</v>
      </c>
      <c r="J32" s="1">
        <v>0</v>
      </c>
      <c r="K32" s="1">
        <v>0</v>
      </c>
      <c r="L32" s="1">
        <v>69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65</v>
      </c>
      <c r="AI32" s="1">
        <v>0</v>
      </c>
      <c r="AJ32" s="1">
        <v>0</v>
      </c>
      <c r="AK32" s="1">
        <v>0</v>
      </c>
      <c r="AL32" s="1">
        <v>0</v>
      </c>
      <c r="AM32" s="1">
        <v>80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 t="s">
        <v>1355</v>
      </c>
    </row>
    <row r="33" spans="1:54" x14ac:dyDescent="0.25">
      <c r="A33" s="1">
        <v>12610</v>
      </c>
      <c r="B33" s="1" t="s">
        <v>109</v>
      </c>
      <c r="C33" s="1">
        <v>62000660</v>
      </c>
      <c r="D33" s="1" t="s">
        <v>1371</v>
      </c>
      <c r="E33" s="1" t="s">
        <v>60</v>
      </c>
      <c r="F33" s="1" t="s">
        <v>1303</v>
      </c>
      <c r="G33" s="27">
        <v>0.91640866873065019</v>
      </c>
      <c r="H33" s="1">
        <v>59</v>
      </c>
      <c r="I33" s="1">
        <v>54</v>
      </c>
      <c r="J33" s="1">
        <v>0</v>
      </c>
      <c r="K33" s="1">
        <v>0</v>
      </c>
      <c r="L33" s="1">
        <v>41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45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71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 t="s">
        <v>1349</v>
      </c>
    </row>
    <row r="34" spans="1:54" x14ac:dyDescent="0.25">
      <c r="A34" s="1">
        <v>12686</v>
      </c>
      <c r="B34" s="1" t="s">
        <v>974</v>
      </c>
      <c r="C34" s="1">
        <v>65156092</v>
      </c>
      <c r="D34" s="1" t="s">
        <v>1358</v>
      </c>
      <c r="E34" s="1" t="s">
        <v>904</v>
      </c>
      <c r="F34" s="1" t="s">
        <v>1302</v>
      </c>
      <c r="G34" s="27">
        <v>0.84083044982698962</v>
      </c>
      <c r="H34" s="1">
        <v>82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73</v>
      </c>
      <c r="AN34" s="1">
        <v>0</v>
      </c>
      <c r="AO34" s="1">
        <v>30</v>
      </c>
      <c r="AP34" s="1">
        <v>0</v>
      </c>
      <c r="AQ34" s="1">
        <v>0</v>
      </c>
      <c r="AR34" s="1">
        <v>0</v>
      </c>
      <c r="AS34" s="1">
        <v>43</v>
      </c>
      <c r="AT34" s="1">
        <v>67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 t="s">
        <v>1355</v>
      </c>
    </row>
    <row r="35" spans="1:54" x14ac:dyDescent="0.25">
      <c r="A35" s="1">
        <v>280</v>
      </c>
      <c r="B35" s="1" t="s">
        <v>88</v>
      </c>
      <c r="C35" s="1">
        <v>71102600</v>
      </c>
      <c r="D35" s="1" t="s">
        <v>1359</v>
      </c>
      <c r="E35" s="1" t="s">
        <v>78</v>
      </c>
      <c r="F35" s="1" t="s">
        <v>1301</v>
      </c>
      <c r="G35" s="27">
        <v>0.84044943820224716</v>
      </c>
      <c r="H35" s="1">
        <v>0</v>
      </c>
      <c r="I35" s="1">
        <v>333</v>
      </c>
      <c r="J35" s="1">
        <v>37</v>
      </c>
      <c r="K35" s="1">
        <v>0</v>
      </c>
      <c r="L35" s="1">
        <v>399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 t="s">
        <v>1355</v>
      </c>
    </row>
    <row r="36" spans="1:54" x14ac:dyDescent="0.25">
      <c r="A36" s="1">
        <v>13145</v>
      </c>
      <c r="B36" s="1" t="s">
        <v>203</v>
      </c>
      <c r="C36" s="1">
        <v>62000810</v>
      </c>
      <c r="D36" s="1" t="s">
        <v>1360</v>
      </c>
      <c r="E36" s="1" t="s">
        <v>104</v>
      </c>
      <c r="F36" s="1" t="s">
        <v>1303</v>
      </c>
      <c r="G36" s="27">
        <v>0.89720670391061452</v>
      </c>
      <c r="H36" s="1">
        <v>57</v>
      </c>
      <c r="I36" s="1">
        <v>0</v>
      </c>
      <c r="J36" s="1">
        <v>0</v>
      </c>
      <c r="K36" s="1">
        <v>0</v>
      </c>
      <c r="L36" s="1">
        <v>128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69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131</v>
      </c>
      <c r="Y36" s="1">
        <v>61</v>
      </c>
      <c r="Z36" s="1">
        <v>0</v>
      </c>
      <c r="AA36" s="1">
        <v>0</v>
      </c>
      <c r="AB36" s="1">
        <v>0</v>
      </c>
      <c r="AC36" s="1">
        <v>0</v>
      </c>
      <c r="AD36" s="1">
        <v>53</v>
      </c>
      <c r="AE36" s="1">
        <v>0</v>
      </c>
      <c r="AF36" s="1">
        <v>0</v>
      </c>
      <c r="AG36" s="1">
        <v>0</v>
      </c>
      <c r="AH36" s="1">
        <v>0</v>
      </c>
      <c r="AI36" s="1">
        <v>57</v>
      </c>
      <c r="AJ36" s="1">
        <v>0</v>
      </c>
      <c r="AK36" s="1">
        <v>5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 t="s">
        <v>1349</v>
      </c>
    </row>
    <row r="37" spans="1:54" x14ac:dyDescent="0.25">
      <c r="A37" s="1">
        <v>283</v>
      </c>
      <c r="B37" s="1" t="s">
        <v>89</v>
      </c>
      <c r="C37" s="1">
        <v>71102600</v>
      </c>
      <c r="D37" s="1" t="s">
        <v>1359</v>
      </c>
      <c r="E37" s="1" t="s">
        <v>78</v>
      </c>
      <c r="F37" s="1" t="s">
        <v>1301</v>
      </c>
      <c r="G37" s="27">
        <v>0.86457311089303235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33</v>
      </c>
      <c r="AL37" s="1">
        <v>138</v>
      </c>
      <c r="AM37" s="1">
        <v>61</v>
      </c>
      <c r="AN37" s="1">
        <v>0</v>
      </c>
      <c r="AO37" s="1">
        <v>76</v>
      </c>
      <c r="AP37" s="1">
        <v>72</v>
      </c>
      <c r="AQ37" s="1">
        <v>0</v>
      </c>
      <c r="AR37" s="1">
        <v>0</v>
      </c>
      <c r="AS37" s="1">
        <v>197</v>
      </c>
      <c r="AT37" s="1">
        <v>139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 t="s">
        <v>1355</v>
      </c>
    </row>
    <row r="38" spans="1:54" x14ac:dyDescent="0.25">
      <c r="A38" s="1">
        <v>13185</v>
      </c>
      <c r="B38" s="1" t="s">
        <v>205</v>
      </c>
      <c r="C38" s="1">
        <v>61999330</v>
      </c>
      <c r="D38" s="1" t="s">
        <v>1360</v>
      </c>
      <c r="E38" s="1" t="s">
        <v>196</v>
      </c>
      <c r="F38" s="1" t="s">
        <v>1303</v>
      </c>
      <c r="G38" s="27">
        <v>0.91304347826086951</v>
      </c>
      <c r="H38" s="1">
        <v>39</v>
      </c>
      <c r="I38" s="1">
        <v>38</v>
      </c>
      <c r="J38" s="1">
        <v>0</v>
      </c>
      <c r="K38" s="1">
        <v>0</v>
      </c>
      <c r="L38" s="1">
        <v>56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32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33</v>
      </c>
      <c r="AK38" s="1">
        <v>69</v>
      </c>
      <c r="AL38" s="1">
        <v>51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59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 t="s">
        <v>1349</v>
      </c>
    </row>
    <row r="39" spans="1:54" x14ac:dyDescent="0.25">
      <c r="A39" s="1">
        <v>20044</v>
      </c>
      <c r="B39" s="1" t="s">
        <v>1117</v>
      </c>
      <c r="C39" s="1">
        <v>65095165</v>
      </c>
      <c r="D39" s="1" t="s">
        <v>1357</v>
      </c>
      <c r="E39" s="1" t="s">
        <v>507</v>
      </c>
      <c r="F39" s="1" t="s">
        <v>1302</v>
      </c>
      <c r="G39" s="27">
        <v>0.77983062316730578</v>
      </c>
      <c r="H39" s="1">
        <v>96</v>
      </c>
      <c r="I39" s="1">
        <v>0</v>
      </c>
      <c r="J39" s="1">
        <v>0</v>
      </c>
      <c r="K39" s="1">
        <v>24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47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 t="s">
        <v>1352</v>
      </c>
    </row>
    <row r="40" spans="1:54" x14ac:dyDescent="0.25">
      <c r="A40" s="1">
        <v>286</v>
      </c>
      <c r="B40" s="1" t="s">
        <v>90</v>
      </c>
      <c r="C40" s="1">
        <v>71102600</v>
      </c>
      <c r="D40" s="1" t="s">
        <v>1359</v>
      </c>
      <c r="E40" s="1" t="s">
        <v>78</v>
      </c>
      <c r="F40" s="1" t="s">
        <v>1301</v>
      </c>
      <c r="G40" s="27">
        <v>0.82414307004470944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50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43</v>
      </c>
      <c r="AJ40" s="1">
        <v>0</v>
      </c>
      <c r="AK40" s="1">
        <v>0</v>
      </c>
      <c r="AL40" s="1">
        <v>104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65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 t="s">
        <v>1353</v>
      </c>
    </row>
    <row r="41" spans="1:54" x14ac:dyDescent="0.25">
      <c r="A41" s="1">
        <v>367</v>
      </c>
      <c r="B41" s="1" t="s">
        <v>91</v>
      </c>
      <c r="C41" s="1">
        <v>69020400</v>
      </c>
      <c r="D41" s="1" t="s">
        <v>1359</v>
      </c>
      <c r="E41" s="1" t="s">
        <v>92</v>
      </c>
      <c r="F41" s="1" t="s">
        <v>1301</v>
      </c>
      <c r="G41" s="27">
        <v>0.77163120567375887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118</v>
      </c>
      <c r="X41" s="1">
        <v>115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 t="s">
        <v>1355</v>
      </c>
    </row>
    <row r="42" spans="1:54" x14ac:dyDescent="0.25">
      <c r="A42" s="1">
        <v>372</v>
      </c>
      <c r="B42" s="1" t="s">
        <v>93</v>
      </c>
      <c r="C42" s="1">
        <v>69020500</v>
      </c>
      <c r="D42" s="1" t="s">
        <v>1359</v>
      </c>
      <c r="E42" s="1" t="s">
        <v>94</v>
      </c>
      <c r="F42" s="1" t="s">
        <v>1301</v>
      </c>
      <c r="G42" s="27">
        <v>0.87765957446808507</v>
      </c>
      <c r="H42" s="1">
        <v>0</v>
      </c>
      <c r="I42" s="1">
        <v>0</v>
      </c>
      <c r="J42" s="1">
        <v>0</v>
      </c>
      <c r="K42" s="1">
        <v>0</v>
      </c>
      <c r="L42" s="1">
        <v>63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89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34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 t="s">
        <v>1355</v>
      </c>
    </row>
    <row r="43" spans="1:54" x14ac:dyDescent="0.25">
      <c r="A43" s="1">
        <v>379</v>
      </c>
      <c r="B43" s="1" t="s">
        <v>110</v>
      </c>
      <c r="C43" s="1">
        <v>62000810</v>
      </c>
      <c r="D43" s="1" t="s">
        <v>1360</v>
      </c>
      <c r="E43" s="1" t="s">
        <v>111</v>
      </c>
      <c r="F43" s="1" t="s">
        <v>1303</v>
      </c>
      <c r="G43" s="27">
        <v>0.84101040118870729</v>
      </c>
      <c r="H43" s="1">
        <v>0</v>
      </c>
      <c r="I43" s="1">
        <v>0</v>
      </c>
      <c r="J43" s="1">
        <v>0</v>
      </c>
      <c r="K43" s="1">
        <v>0</v>
      </c>
      <c r="L43" s="1">
        <v>52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90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 t="s">
        <v>1349</v>
      </c>
    </row>
    <row r="44" spans="1:54" x14ac:dyDescent="0.25">
      <c r="A44" s="1">
        <v>384</v>
      </c>
      <c r="B44" s="1" t="s">
        <v>112</v>
      </c>
      <c r="C44" s="1">
        <v>62000810</v>
      </c>
      <c r="D44" s="1" t="s">
        <v>1360</v>
      </c>
      <c r="E44" s="1" t="s">
        <v>113</v>
      </c>
      <c r="F44" s="1" t="s">
        <v>1303</v>
      </c>
      <c r="G44" s="27">
        <v>0.826171875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54</v>
      </c>
      <c r="AA44" s="1">
        <v>63</v>
      </c>
      <c r="AB44" s="1">
        <v>37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 t="s">
        <v>1349</v>
      </c>
    </row>
    <row r="45" spans="1:54" x14ac:dyDescent="0.25">
      <c r="A45" s="1">
        <v>396</v>
      </c>
      <c r="B45" s="1" t="s">
        <v>121</v>
      </c>
      <c r="C45" s="1">
        <v>62000810</v>
      </c>
      <c r="D45" s="1" t="s">
        <v>1360</v>
      </c>
      <c r="E45" s="1" t="s">
        <v>104</v>
      </c>
      <c r="F45" s="1" t="s">
        <v>1303</v>
      </c>
      <c r="G45" s="27">
        <v>0.9070464767616192</v>
      </c>
      <c r="H45" s="1">
        <v>0</v>
      </c>
      <c r="I45" s="1">
        <v>48</v>
      </c>
      <c r="J45" s="1">
        <v>0</v>
      </c>
      <c r="K45" s="1">
        <v>0</v>
      </c>
      <c r="L45" s="1">
        <v>193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94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 t="s">
        <v>1349</v>
      </c>
    </row>
    <row r="46" spans="1:54" x14ac:dyDescent="0.25">
      <c r="A46" s="1">
        <v>397</v>
      </c>
      <c r="B46" s="1" t="s">
        <v>122</v>
      </c>
      <c r="C46" s="1">
        <v>62000810</v>
      </c>
      <c r="D46" s="1" t="s">
        <v>1360</v>
      </c>
      <c r="E46" s="1" t="s">
        <v>104</v>
      </c>
      <c r="F46" s="1" t="s">
        <v>1303</v>
      </c>
      <c r="G46" s="27">
        <v>0.7638246388157427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36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 t="s">
        <v>1349</v>
      </c>
    </row>
    <row r="47" spans="1:54" x14ac:dyDescent="0.25">
      <c r="A47" s="1">
        <v>399</v>
      </c>
      <c r="B47" s="1" t="s">
        <v>123</v>
      </c>
      <c r="C47" s="1">
        <v>62000810</v>
      </c>
      <c r="D47" s="1" t="s">
        <v>1360</v>
      </c>
      <c r="E47" s="1" t="s">
        <v>104</v>
      </c>
      <c r="F47" s="1" t="s">
        <v>1303</v>
      </c>
      <c r="G47" s="27">
        <v>0.93017751479289945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66</v>
      </c>
      <c r="P47" s="1">
        <v>0</v>
      </c>
      <c r="Q47" s="1">
        <v>0</v>
      </c>
      <c r="R47" s="1">
        <v>44</v>
      </c>
      <c r="S47" s="1">
        <v>0</v>
      </c>
      <c r="T47" s="1">
        <v>67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55</v>
      </c>
      <c r="AQ47" s="1">
        <v>0</v>
      </c>
      <c r="AR47" s="1">
        <v>0</v>
      </c>
      <c r="AS47" s="1">
        <v>71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 t="s">
        <v>1349</v>
      </c>
    </row>
    <row r="48" spans="1:54" x14ac:dyDescent="0.25">
      <c r="A48" s="1">
        <v>420</v>
      </c>
      <c r="B48" s="1" t="s">
        <v>124</v>
      </c>
      <c r="C48" s="1">
        <v>62000810</v>
      </c>
      <c r="D48" s="1" t="s">
        <v>1360</v>
      </c>
      <c r="E48" s="1" t="s">
        <v>104</v>
      </c>
      <c r="F48" s="1" t="s">
        <v>1303</v>
      </c>
      <c r="G48" s="27">
        <v>0.91448931116389554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51</v>
      </c>
      <c r="X48" s="1">
        <v>0</v>
      </c>
      <c r="Y48" s="1">
        <v>0</v>
      </c>
      <c r="Z48" s="1">
        <v>0</v>
      </c>
      <c r="AA48" s="1">
        <v>0</v>
      </c>
      <c r="AB48" s="1">
        <v>46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37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 t="s">
        <v>1349</v>
      </c>
    </row>
    <row r="49" spans="1:54" x14ac:dyDescent="0.25">
      <c r="A49" s="1">
        <v>430</v>
      </c>
      <c r="B49" s="1" t="s">
        <v>103</v>
      </c>
      <c r="C49" s="1">
        <v>65075569</v>
      </c>
      <c r="D49" s="1" t="s">
        <v>1360</v>
      </c>
      <c r="E49" s="1" t="s">
        <v>104</v>
      </c>
      <c r="F49" s="1" t="s">
        <v>1302</v>
      </c>
      <c r="G49" s="27">
        <v>0.84827586206896555</v>
      </c>
      <c r="H49" s="1">
        <v>0</v>
      </c>
      <c r="I49" s="1">
        <v>0</v>
      </c>
      <c r="J49" s="1">
        <v>0</v>
      </c>
      <c r="K49" s="1">
        <v>0</v>
      </c>
      <c r="L49" s="1">
        <v>55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56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 t="s">
        <v>1355</v>
      </c>
    </row>
    <row r="50" spans="1:54" x14ac:dyDescent="0.25">
      <c r="A50" s="1">
        <v>437</v>
      </c>
      <c r="B50" s="1" t="s">
        <v>105</v>
      </c>
      <c r="C50" s="1">
        <v>72492000</v>
      </c>
      <c r="D50" s="1" t="s">
        <v>1360</v>
      </c>
      <c r="E50" s="1" t="s">
        <v>104</v>
      </c>
      <c r="F50" s="1" t="s">
        <v>1302</v>
      </c>
      <c r="G50" s="27">
        <v>0.79098360655737709</v>
      </c>
      <c r="H50" s="1">
        <v>0</v>
      </c>
      <c r="I50" s="1">
        <v>0</v>
      </c>
      <c r="J50" s="1">
        <v>0</v>
      </c>
      <c r="K50" s="1">
        <v>0</v>
      </c>
      <c r="L50" s="1">
        <v>87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89</v>
      </c>
      <c r="V50" s="1">
        <v>0</v>
      </c>
      <c r="W50" s="1">
        <v>0</v>
      </c>
      <c r="X50" s="1">
        <v>82</v>
      </c>
      <c r="Y50" s="1">
        <v>0</v>
      </c>
      <c r="Z50" s="1">
        <v>82</v>
      </c>
      <c r="AA50" s="1">
        <v>89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 t="s">
        <v>1355</v>
      </c>
    </row>
    <row r="51" spans="1:54" x14ac:dyDescent="0.25">
      <c r="A51" s="1">
        <v>438</v>
      </c>
      <c r="B51" s="1" t="s">
        <v>126</v>
      </c>
      <c r="C51" s="1">
        <v>62000810</v>
      </c>
      <c r="D51" s="1" t="s">
        <v>1360</v>
      </c>
      <c r="E51" s="1" t="s">
        <v>108</v>
      </c>
      <c r="F51" s="1" t="s">
        <v>1303</v>
      </c>
      <c r="G51" s="27">
        <v>0.91983967935871747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63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44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47</v>
      </c>
      <c r="AZ51" s="1">
        <v>0</v>
      </c>
      <c r="BA51" s="1">
        <v>0</v>
      </c>
      <c r="BB51" s="1" t="s">
        <v>1349</v>
      </c>
    </row>
    <row r="52" spans="1:54" x14ac:dyDescent="0.25">
      <c r="A52" s="1">
        <v>440</v>
      </c>
      <c r="B52" s="1" t="s">
        <v>107</v>
      </c>
      <c r="C52" s="1">
        <v>65112296</v>
      </c>
      <c r="D52" s="1" t="s">
        <v>1360</v>
      </c>
      <c r="E52" s="1" t="s">
        <v>108</v>
      </c>
      <c r="F52" s="1" t="s">
        <v>1302</v>
      </c>
      <c r="G52" s="27">
        <v>0.90437158469945356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48</v>
      </c>
      <c r="S52" s="1">
        <v>0</v>
      </c>
      <c r="T52" s="1">
        <v>0</v>
      </c>
      <c r="U52" s="1">
        <v>0</v>
      </c>
      <c r="V52" s="1">
        <v>0</v>
      </c>
      <c r="W52" s="1">
        <v>42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 t="s">
        <v>1355</v>
      </c>
    </row>
    <row r="53" spans="1:54" x14ac:dyDescent="0.25">
      <c r="A53" s="1">
        <v>441</v>
      </c>
      <c r="B53" s="1" t="s">
        <v>190</v>
      </c>
      <c r="C53" s="1">
        <v>62000810</v>
      </c>
      <c r="D53" s="1" t="s">
        <v>1360</v>
      </c>
      <c r="E53" s="1" t="s">
        <v>191</v>
      </c>
      <c r="F53" s="1" t="s">
        <v>1303</v>
      </c>
      <c r="G53" s="27">
        <v>0.88888888888888884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10</v>
      </c>
      <c r="AY53" s="1">
        <v>0</v>
      </c>
      <c r="AZ53" s="1">
        <v>0</v>
      </c>
      <c r="BA53" s="1">
        <v>0</v>
      </c>
      <c r="BB53" s="1" t="s">
        <v>1349</v>
      </c>
    </row>
    <row r="54" spans="1:54" x14ac:dyDescent="0.25">
      <c r="A54" s="1">
        <v>449</v>
      </c>
      <c r="B54" s="1" t="s">
        <v>195</v>
      </c>
      <c r="C54" s="1">
        <v>61999330</v>
      </c>
      <c r="D54" s="1" t="s">
        <v>1360</v>
      </c>
      <c r="E54" s="1" t="s">
        <v>196</v>
      </c>
      <c r="F54" s="1" t="s">
        <v>1303</v>
      </c>
      <c r="G54" s="27">
        <v>0.9095022624434389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45</v>
      </c>
      <c r="S54" s="1">
        <v>0</v>
      </c>
      <c r="T54" s="1">
        <v>61</v>
      </c>
      <c r="U54" s="1">
        <v>66</v>
      </c>
      <c r="V54" s="1">
        <v>0</v>
      </c>
      <c r="W54" s="1">
        <v>61</v>
      </c>
      <c r="X54" s="1">
        <v>67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52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 t="s">
        <v>1349</v>
      </c>
    </row>
    <row r="55" spans="1:54" x14ac:dyDescent="0.25">
      <c r="A55" s="1">
        <v>486</v>
      </c>
      <c r="B55" s="1" t="s">
        <v>197</v>
      </c>
      <c r="C55" s="1">
        <v>61999330</v>
      </c>
      <c r="D55" s="1" t="s">
        <v>1360</v>
      </c>
      <c r="E55" s="1" t="s">
        <v>198</v>
      </c>
      <c r="F55" s="1" t="s">
        <v>1303</v>
      </c>
      <c r="G55" s="27">
        <v>0.86332574031890663</v>
      </c>
      <c r="H55" s="1">
        <v>0</v>
      </c>
      <c r="I55" s="1">
        <v>0</v>
      </c>
      <c r="J55" s="1">
        <v>0</v>
      </c>
      <c r="K55" s="1">
        <v>0</v>
      </c>
      <c r="L55" s="1">
        <v>26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47</v>
      </c>
      <c r="X55" s="1">
        <v>64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 t="s">
        <v>1349</v>
      </c>
    </row>
    <row r="56" spans="1:54" x14ac:dyDescent="0.25">
      <c r="A56" s="1">
        <v>518</v>
      </c>
      <c r="B56" s="1" t="s">
        <v>114</v>
      </c>
      <c r="C56" s="1">
        <v>70892100</v>
      </c>
      <c r="D56" s="1" t="s">
        <v>1361</v>
      </c>
      <c r="E56" s="1" t="s">
        <v>116</v>
      </c>
      <c r="F56" s="1" t="s">
        <v>1301</v>
      </c>
      <c r="G56" s="27">
        <v>0.90271493212669685</v>
      </c>
      <c r="H56" s="1">
        <v>0</v>
      </c>
      <c r="I56" s="1">
        <v>0</v>
      </c>
      <c r="J56" s="1">
        <v>0</v>
      </c>
      <c r="K56" s="1">
        <v>0</v>
      </c>
      <c r="L56" s="1">
        <v>77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130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 t="s">
        <v>1355</v>
      </c>
    </row>
    <row r="57" spans="1:54" x14ac:dyDescent="0.25">
      <c r="A57" s="1">
        <v>530</v>
      </c>
      <c r="B57" s="1" t="s">
        <v>117</v>
      </c>
      <c r="C57" s="1">
        <v>70892100</v>
      </c>
      <c r="D57" s="1" t="s">
        <v>1361</v>
      </c>
      <c r="E57" s="1" t="s">
        <v>116</v>
      </c>
      <c r="F57" s="1" t="s">
        <v>1301</v>
      </c>
      <c r="G57" s="27">
        <v>0.82822085889570551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45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 t="s">
        <v>1355</v>
      </c>
    </row>
    <row r="58" spans="1:54" x14ac:dyDescent="0.25">
      <c r="A58" s="1">
        <v>574</v>
      </c>
      <c r="B58" s="1" t="s">
        <v>118</v>
      </c>
      <c r="C58" s="1">
        <v>80230500</v>
      </c>
      <c r="D58" s="1" t="s">
        <v>1361</v>
      </c>
      <c r="E58" s="1" t="s">
        <v>116</v>
      </c>
      <c r="F58" s="1" t="s">
        <v>1302</v>
      </c>
      <c r="G58" s="27">
        <v>0.81841763942931256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80</v>
      </c>
      <c r="V58" s="1">
        <v>0</v>
      </c>
      <c r="W58" s="1">
        <v>149</v>
      </c>
      <c r="X58" s="1">
        <v>77</v>
      </c>
      <c r="Y58" s="1">
        <v>74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 t="s">
        <v>1353</v>
      </c>
    </row>
    <row r="59" spans="1:54" x14ac:dyDescent="0.25">
      <c r="A59" s="1">
        <v>575</v>
      </c>
      <c r="B59" s="1" t="s">
        <v>119</v>
      </c>
      <c r="C59" s="1">
        <v>65082584</v>
      </c>
      <c r="D59" s="1" t="s">
        <v>1361</v>
      </c>
      <c r="E59" s="1" t="s">
        <v>116</v>
      </c>
      <c r="F59" s="1" t="s">
        <v>1302</v>
      </c>
      <c r="G59" s="27">
        <v>0.88340807174887892</v>
      </c>
      <c r="H59" s="1">
        <v>0</v>
      </c>
      <c r="I59" s="1">
        <v>78</v>
      </c>
      <c r="J59" s="1">
        <v>0</v>
      </c>
      <c r="K59" s="1">
        <v>0</v>
      </c>
      <c r="L59" s="1">
        <v>112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79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79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 t="s">
        <v>1355</v>
      </c>
    </row>
    <row r="60" spans="1:54" x14ac:dyDescent="0.25">
      <c r="A60" s="1">
        <v>578</v>
      </c>
      <c r="B60" s="1" t="s">
        <v>1332</v>
      </c>
      <c r="C60" s="1">
        <v>70892100</v>
      </c>
      <c r="D60" s="1" t="s">
        <v>1361</v>
      </c>
      <c r="E60" s="1" t="s">
        <v>116</v>
      </c>
      <c r="F60" s="1" t="s">
        <v>1301</v>
      </c>
      <c r="G60" s="27">
        <v>0.8925925925925926</v>
      </c>
      <c r="H60" s="1">
        <v>0</v>
      </c>
      <c r="I60" s="1">
        <v>0</v>
      </c>
      <c r="J60" s="1">
        <v>0</v>
      </c>
      <c r="K60" s="1">
        <v>0</v>
      </c>
      <c r="L60" s="1">
        <v>45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47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39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 t="s">
        <v>1355</v>
      </c>
    </row>
    <row r="61" spans="1:54" x14ac:dyDescent="0.25">
      <c r="A61" s="1">
        <v>609</v>
      </c>
      <c r="B61" s="1" t="s">
        <v>1340</v>
      </c>
      <c r="C61" s="1">
        <v>61999320</v>
      </c>
      <c r="D61" s="1" t="s">
        <v>1361</v>
      </c>
      <c r="E61" s="1" t="s">
        <v>115</v>
      </c>
      <c r="F61" s="1" t="s">
        <v>1303</v>
      </c>
      <c r="G61" s="27">
        <v>0.91505791505791501</v>
      </c>
      <c r="H61" s="1">
        <v>0</v>
      </c>
      <c r="I61" s="1">
        <v>208</v>
      </c>
      <c r="J61" s="1">
        <v>0</v>
      </c>
      <c r="K61" s="1">
        <v>0</v>
      </c>
      <c r="L61" s="1">
        <v>128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44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 t="s">
        <v>1349</v>
      </c>
    </row>
    <row r="62" spans="1:54" x14ac:dyDescent="0.25">
      <c r="A62" s="1">
        <v>610</v>
      </c>
      <c r="B62" s="1" t="s">
        <v>555</v>
      </c>
      <c r="C62" s="1">
        <v>61999320</v>
      </c>
      <c r="D62" s="1" t="s">
        <v>1361</v>
      </c>
      <c r="E62" s="1" t="s">
        <v>115</v>
      </c>
      <c r="F62" s="1" t="s">
        <v>1303</v>
      </c>
      <c r="G62" s="27">
        <v>0.94736842105263153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99</v>
      </c>
      <c r="V62" s="1">
        <v>0</v>
      </c>
      <c r="W62" s="1">
        <v>90</v>
      </c>
      <c r="X62" s="1">
        <v>14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 t="s">
        <v>1349</v>
      </c>
    </row>
    <row r="63" spans="1:54" x14ac:dyDescent="0.25">
      <c r="A63" s="1">
        <v>611</v>
      </c>
      <c r="B63" s="1" t="s">
        <v>312</v>
      </c>
      <c r="C63" s="1">
        <v>61999320</v>
      </c>
      <c r="D63" s="1" t="s">
        <v>1361</v>
      </c>
      <c r="E63" s="1" t="s">
        <v>115</v>
      </c>
      <c r="F63" s="1" t="s">
        <v>1303</v>
      </c>
      <c r="G63" s="27">
        <v>0.90612244897959182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42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 t="s">
        <v>1349</v>
      </c>
    </row>
    <row r="64" spans="1:54" x14ac:dyDescent="0.25">
      <c r="A64" s="1">
        <v>629</v>
      </c>
      <c r="B64" s="1" t="s">
        <v>556</v>
      </c>
      <c r="C64" s="1">
        <v>61999320</v>
      </c>
      <c r="D64" s="1" t="s">
        <v>1361</v>
      </c>
      <c r="E64" s="1" t="s">
        <v>115</v>
      </c>
      <c r="F64" s="1" t="s">
        <v>1303</v>
      </c>
      <c r="G64" s="27">
        <v>0.93427230046948362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94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 t="s">
        <v>1349</v>
      </c>
    </row>
    <row r="65" spans="1:54" x14ac:dyDescent="0.25">
      <c r="A65" s="1">
        <v>646</v>
      </c>
      <c r="B65" s="1" t="s">
        <v>125</v>
      </c>
      <c r="C65" s="1">
        <v>65149123</v>
      </c>
      <c r="D65" s="1" t="s">
        <v>1361</v>
      </c>
      <c r="E65" s="1" t="s">
        <v>115</v>
      </c>
      <c r="F65" s="1" t="s">
        <v>1302</v>
      </c>
      <c r="G65" s="27">
        <v>0.87005649717514122</v>
      </c>
      <c r="H65" s="1">
        <v>0</v>
      </c>
      <c r="I65" s="1">
        <v>0</v>
      </c>
      <c r="J65" s="1">
        <v>0</v>
      </c>
      <c r="K65" s="1">
        <v>0</v>
      </c>
      <c r="L65" s="1">
        <v>70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 t="s">
        <v>1355</v>
      </c>
    </row>
    <row r="66" spans="1:54" x14ac:dyDescent="0.25">
      <c r="A66" s="1">
        <v>656</v>
      </c>
      <c r="B66" s="1" t="s">
        <v>1324</v>
      </c>
      <c r="C66" s="1">
        <v>61999320</v>
      </c>
      <c r="D66" s="1" t="s">
        <v>1361</v>
      </c>
      <c r="E66" s="1" t="s">
        <v>558</v>
      </c>
      <c r="F66" s="1" t="s">
        <v>1303</v>
      </c>
      <c r="G66" s="27">
        <v>0.91911764705882348</v>
      </c>
      <c r="H66" s="1">
        <v>0</v>
      </c>
      <c r="I66" s="1">
        <v>0</v>
      </c>
      <c r="J66" s="1">
        <v>0</v>
      </c>
      <c r="K66" s="1">
        <v>0</v>
      </c>
      <c r="L66" s="1">
        <v>25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42</v>
      </c>
      <c r="Y66" s="1">
        <v>32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 t="s">
        <v>1349</v>
      </c>
    </row>
    <row r="67" spans="1:54" x14ac:dyDescent="0.25">
      <c r="A67" s="1">
        <v>665</v>
      </c>
      <c r="B67" s="1" t="s">
        <v>127</v>
      </c>
      <c r="C67" s="1">
        <v>69040500</v>
      </c>
      <c r="D67" s="1" t="s">
        <v>1361</v>
      </c>
      <c r="E67" s="1" t="s">
        <v>128</v>
      </c>
      <c r="F67" s="1" t="s">
        <v>1301</v>
      </c>
      <c r="G67" s="27">
        <v>0.9347368421052632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26</v>
      </c>
      <c r="V67" s="1">
        <v>0</v>
      </c>
      <c r="W67" s="1">
        <v>101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36</v>
      </c>
      <c r="AQ67" s="1">
        <v>0</v>
      </c>
      <c r="AR67" s="1">
        <v>0</v>
      </c>
      <c r="AS67" s="1">
        <v>24</v>
      </c>
      <c r="AT67" s="1">
        <v>0</v>
      </c>
      <c r="AU67" s="1">
        <v>0</v>
      </c>
      <c r="AV67" s="1">
        <v>0</v>
      </c>
      <c r="AW67" s="1">
        <v>0</v>
      </c>
      <c r="AX67" s="1">
        <v>27</v>
      </c>
      <c r="AY67" s="1">
        <v>0</v>
      </c>
      <c r="AZ67" s="1">
        <v>0</v>
      </c>
      <c r="BA67" s="1">
        <v>0</v>
      </c>
      <c r="BB67" s="1" t="s">
        <v>1353</v>
      </c>
    </row>
    <row r="68" spans="1:54" x14ac:dyDescent="0.25">
      <c r="A68" s="1">
        <v>705</v>
      </c>
      <c r="B68" s="1" t="s">
        <v>129</v>
      </c>
      <c r="C68" s="1">
        <v>69040700</v>
      </c>
      <c r="D68" s="1" t="s">
        <v>1361</v>
      </c>
      <c r="E68" s="1" t="s">
        <v>130</v>
      </c>
      <c r="F68" s="1" t="s">
        <v>1301</v>
      </c>
      <c r="G68" s="27">
        <v>0.93821292775665399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65</v>
      </c>
      <c r="P68" s="1">
        <v>0</v>
      </c>
      <c r="Q68" s="1">
        <v>0</v>
      </c>
      <c r="R68" s="1">
        <v>0</v>
      </c>
      <c r="S68" s="1">
        <v>0</v>
      </c>
      <c r="T68" s="1">
        <v>66</v>
      </c>
      <c r="U68" s="1">
        <v>86</v>
      </c>
      <c r="V68" s="1">
        <v>0</v>
      </c>
      <c r="W68" s="1">
        <v>60</v>
      </c>
      <c r="X68" s="1">
        <v>80</v>
      </c>
      <c r="Y68" s="1">
        <v>76</v>
      </c>
      <c r="Z68" s="1">
        <v>0</v>
      </c>
      <c r="AA68" s="1">
        <v>0</v>
      </c>
      <c r="AB68" s="1">
        <v>0</v>
      </c>
      <c r="AC68" s="1">
        <v>0</v>
      </c>
      <c r="AD68" s="1">
        <v>71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 t="s">
        <v>1352</v>
      </c>
    </row>
    <row r="69" spans="1:54" x14ac:dyDescent="0.25">
      <c r="A69" s="1">
        <v>768</v>
      </c>
      <c r="B69" s="1" t="s">
        <v>131</v>
      </c>
      <c r="C69" s="1">
        <v>65089002</v>
      </c>
      <c r="D69" s="1" t="s">
        <v>1361</v>
      </c>
      <c r="E69" s="1" t="s">
        <v>130</v>
      </c>
      <c r="F69" s="1" t="s">
        <v>1302</v>
      </c>
      <c r="G69" s="27">
        <v>0.9238302502720348</v>
      </c>
      <c r="H69" s="1">
        <v>0</v>
      </c>
      <c r="I69" s="1">
        <v>0</v>
      </c>
      <c r="J69" s="1">
        <v>0</v>
      </c>
      <c r="K69" s="1">
        <v>0</v>
      </c>
      <c r="L69" s="1">
        <v>118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89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179</v>
      </c>
      <c r="AT69" s="1">
        <v>61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 t="s">
        <v>1355</v>
      </c>
    </row>
    <row r="70" spans="1:54" x14ac:dyDescent="0.25">
      <c r="A70" s="1">
        <v>772</v>
      </c>
      <c r="B70" s="1" t="s">
        <v>132</v>
      </c>
      <c r="C70" s="1">
        <v>65044735</v>
      </c>
      <c r="D70" s="1" t="s">
        <v>1361</v>
      </c>
      <c r="E70" s="1" t="s">
        <v>130</v>
      </c>
      <c r="F70" s="1" t="s">
        <v>1322</v>
      </c>
      <c r="G70" s="27">
        <v>0.92292089249492903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155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111</v>
      </c>
      <c r="AY70" s="1">
        <v>0</v>
      </c>
      <c r="AZ70" s="1">
        <v>0</v>
      </c>
      <c r="BA70" s="1">
        <v>0</v>
      </c>
      <c r="BB70" s="1" t="s">
        <v>1348</v>
      </c>
    </row>
    <row r="71" spans="1:54" x14ac:dyDescent="0.25">
      <c r="A71" s="1">
        <v>802</v>
      </c>
      <c r="B71" s="1" t="s">
        <v>133</v>
      </c>
      <c r="C71" s="1">
        <v>69040800</v>
      </c>
      <c r="D71" s="1" t="s">
        <v>1361</v>
      </c>
      <c r="E71" s="1" t="s">
        <v>134</v>
      </c>
      <c r="F71" s="1" t="s">
        <v>1301</v>
      </c>
      <c r="G71" s="27">
        <v>0.94981412639405205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99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103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 t="s">
        <v>1351</v>
      </c>
    </row>
    <row r="72" spans="1:54" x14ac:dyDescent="0.25">
      <c r="A72" s="1">
        <v>845</v>
      </c>
      <c r="B72" s="1" t="s">
        <v>1317</v>
      </c>
      <c r="C72" s="1">
        <v>69041100</v>
      </c>
      <c r="D72" s="1" t="s">
        <v>1361</v>
      </c>
      <c r="E72" s="1" t="s">
        <v>135</v>
      </c>
      <c r="F72" s="1" t="s">
        <v>1301</v>
      </c>
      <c r="G72" s="27">
        <v>0.87283236994219648</v>
      </c>
      <c r="H72" s="1">
        <v>0</v>
      </c>
      <c r="I72" s="1">
        <v>0</v>
      </c>
      <c r="J72" s="1">
        <v>0</v>
      </c>
      <c r="K72" s="1">
        <v>0</v>
      </c>
      <c r="L72" s="1">
        <v>49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14</v>
      </c>
      <c r="AY72" s="1">
        <v>0</v>
      </c>
      <c r="AZ72" s="1">
        <v>0</v>
      </c>
      <c r="BA72" s="1">
        <v>0</v>
      </c>
      <c r="BB72" s="1" t="s">
        <v>1353</v>
      </c>
    </row>
    <row r="73" spans="1:54" x14ac:dyDescent="0.25">
      <c r="A73" s="1">
        <v>968</v>
      </c>
      <c r="B73" s="1" t="s">
        <v>136</v>
      </c>
      <c r="C73" s="1">
        <v>69041200</v>
      </c>
      <c r="D73" s="1" t="s">
        <v>1361</v>
      </c>
      <c r="E73" s="1" t="s">
        <v>137</v>
      </c>
      <c r="F73" s="1" t="s">
        <v>1301</v>
      </c>
      <c r="G73" s="27">
        <v>0.92212389380530968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60</v>
      </c>
      <c r="U73" s="1">
        <v>0</v>
      </c>
      <c r="V73" s="1">
        <v>0</v>
      </c>
      <c r="W73" s="1">
        <v>89</v>
      </c>
      <c r="X73" s="1">
        <v>60</v>
      </c>
      <c r="Y73" s="1">
        <v>0</v>
      </c>
      <c r="Z73" s="1">
        <v>53</v>
      </c>
      <c r="AA73" s="1">
        <v>46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 t="s">
        <v>1354</v>
      </c>
    </row>
    <row r="74" spans="1:54" x14ac:dyDescent="0.25">
      <c r="A74" s="1">
        <v>988</v>
      </c>
      <c r="B74" s="1" t="s">
        <v>138</v>
      </c>
      <c r="C74" s="1">
        <v>65135155</v>
      </c>
      <c r="D74" s="1" t="s">
        <v>1361</v>
      </c>
      <c r="E74" s="1" t="s">
        <v>137</v>
      </c>
      <c r="F74" s="1" t="s">
        <v>1302</v>
      </c>
      <c r="G74" s="27">
        <v>0.91189427312775329</v>
      </c>
      <c r="H74" s="1">
        <v>0</v>
      </c>
      <c r="I74" s="1">
        <v>24</v>
      </c>
      <c r="J74" s="1">
        <v>0</v>
      </c>
      <c r="K74" s="1">
        <v>0</v>
      </c>
      <c r="L74" s="1">
        <v>45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24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 t="s">
        <v>1355</v>
      </c>
    </row>
    <row r="75" spans="1:54" x14ac:dyDescent="0.25">
      <c r="A75" s="1">
        <v>1013</v>
      </c>
      <c r="B75" s="1" t="s">
        <v>139</v>
      </c>
      <c r="C75" s="1">
        <v>69041400</v>
      </c>
      <c r="D75" s="1" t="s">
        <v>1361</v>
      </c>
      <c r="E75" s="1" t="s">
        <v>140</v>
      </c>
      <c r="F75" s="1" t="s">
        <v>1301</v>
      </c>
      <c r="G75" s="27">
        <v>0.89743589743589747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62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66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 t="s">
        <v>1355</v>
      </c>
    </row>
    <row r="76" spans="1:54" x14ac:dyDescent="0.25">
      <c r="A76" s="1">
        <v>1048</v>
      </c>
      <c r="B76" s="1" t="s">
        <v>141</v>
      </c>
      <c r="C76" s="1">
        <v>69041500</v>
      </c>
      <c r="D76" s="1" t="s">
        <v>1361</v>
      </c>
      <c r="E76" s="1" t="s">
        <v>142</v>
      </c>
      <c r="F76" s="1" t="s">
        <v>1301</v>
      </c>
      <c r="G76" s="27">
        <v>0.8890814558058926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52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 t="s">
        <v>1355</v>
      </c>
    </row>
    <row r="77" spans="1:54" x14ac:dyDescent="0.25">
      <c r="A77" s="1">
        <v>1121</v>
      </c>
      <c r="B77" s="1" t="s">
        <v>143</v>
      </c>
      <c r="C77" s="1">
        <v>69050100</v>
      </c>
      <c r="D77" s="1" t="s">
        <v>1362</v>
      </c>
      <c r="E77" s="1" t="s">
        <v>145</v>
      </c>
      <c r="F77" s="1" t="s">
        <v>1301</v>
      </c>
      <c r="G77" s="27">
        <v>0.93534482758620685</v>
      </c>
      <c r="H77" s="1">
        <v>0</v>
      </c>
      <c r="I77" s="1">
        <v>0</v>
      </c>
      <c r="J77" s="1">
        <v>0</v>
      </c>
      <c r="K77" s="1">
        <v>0</v>
      </c>
      <c r="L77" s="1">
        <v>29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41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30</v>
      </c>
      <c r="AH77" s="1">
        <v>0</v>
      </c>
      <c r="AI77" s="1">
        <v>0</v>
      </c>
      <c r="AJ77" s="1">
        <v>0</v>
      </c>
      <c r="AK77" s="1">
        <v>0</v>
      </c>
      <c r="AL77" s="1">
        <v>38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 t="s">
        <v>1355</v>
      </c>
    </row>
    <row r="78" spans="1:54" x14ac:dyDescent="0.25">
      <c r="A78" s="1">
        <v>1148</v>
      </c>
      <c r="B78" s="1" t="s">
        <v>146</v>
      </c>
      <c r="C78" s="1">
        <v>69050500</v>
      </c>
      <c r="D78" s="1" t="s">
        <v>1362</v>
      </c>
      <c r="E78" s="1" t="s">
        <v>147</v>
      </c>
      <c r="F78" s="1" t="s">
        <v>1301</v>
      </c>
      <c r="G78" s="27">
        <v>0.93203883495145634</v>
      </c>
      <c r="H78" s="1">
        <v>0</v>
      </c>
      <c r="I78" s="1">
        <v>0</v>
      </c>
      <c r="J78" s="1">
        <v>0</v>
      </c>
      <c r="K78" s="1">
        <v>0</v>
      </c>
      <c r="L78" s="1">
        <v>39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 t="s">
        <v>1355</v>
      </c>
    </row>
    <row r="79" spans="1:54" x14ac:dyDescent="0.25">
      <c r="A79" s="1">
        <v>1149</v>
      </c>
      <c r="B79" s="1" t="s">
        <v>148</v>
      </c>
      <c r="C79" s="1">
        <v>69050500</v>
      </c>
      <c r="D79" s="1" t="s">
        <v>1362</v>
      </c>
      <c r="E79" s="1" t="s">
        <v>147</v>
      </c>
      <c r="F79" s="1" t="s">
        <v>1301</v>
      </c>
      <c r="G79" s="27">
        <v>0.93181818181818177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43</v>
      </c>
      <c r="AY79" s="1">
        <v>0</v>
      </c>
      <c r="AZ79" s="1">
        <v>0</v>
      </c>
      <c r="BA79" s="1">
        <v>0</v>
      </c>
      <c r="BB79" s="1" t="s">
        <v>1352</v>
      </c>
    </row>
    <row r="80" spans="1:54" x14ac:dyDescent="0.25">
      <c r="A80" s="1">
        <v>1167</v>
      </c>
      <c r="B80" s="1" t="s">
        <v>149</v>
      </c>
      <c r="C80" s="1">
        <v>69050200</v>
      </c>
      <c r="D80" s="1" t="s">
        <v>1362</v>
      </c>
      <c r="E80" s="1" t="s">
        <v>150</v>
      </c>
      <c r="F80" s="1" t="s">
        <v>1301</v>
      </c>
      <c r="G80" s="27">
        <v>0.9240196078431373</v>
      </c>
      <c r="H80" s="1">
        <v>0</v>
      </c>
      <c r="I80" s="1">
        <v>0</v>
      </c>
      <c r="J80" s="1">
        <v>0</v>
      </c>
      <c r="K80" s="1">
        <v>0</v>
      </c>
      <c r="L80" s="1">
        <v>40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76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37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 t="s">
        <v>1355</v>
      </c>
    </row>
    <row r="81" spans="1:54" x14ac:dyDescent="0.25">
      <c r="A81" s="1">
        <v>1184</v>
      </c>
      <c r="B81" s="1" t="s">
        <v>1314</v>
      </c>
      <c r="C81" s="1">
        <v>0</v>
      </c>
      <c r="D81" s="1" t="s">
        <v>1362</v>
      </c>
      <c r="E81" s="1" t="s">
        <v>1315</v>
      </c>
      <c r="F81" s="1" t="s">
        <v>1301</v>
      </c>
      <c r="G81" s="27">
        <v>0.94656488549618323</v>
      </c>
      <c r="H81" s="1">
        <v>0</v>
      </c>
      <c r="I81" s="1">
        <v>0</v>
      </c>
      <c r="J81" s="1">
        <v>0</v>
      </c>
      <c r="K81" s="1">
        <v>0</v>
      </c>
      <c r="L81" s="1">
        <v>32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28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 t="s">
        <v>1355</v>
      </c>
    </row>
    <row r="82" spans="1:54" x14ac:dyDescent="0.25">
      <c r="A82" s="1">
        <v>1195</v>
      </c>
      <c r="B82" s="1" t="s">
        <v>151</v>
      </c>
      <c r="C82" s="1">
        <v>71728900</v>
      </c>
      <c r="D82" s="1" t="s">
        <v>1362</v>
      </c>
      <c r="E82" s="1" t="s">
        <v>152</v>
      </c>
      <c r="F82" s="1" t="s">
        <v>1322</v>
      </c>
      <c r="G82" s="27">
        <v>0.78973105134474331</v>
      </c>
      <c r="H82" s="1">
        <v>0</v>
      </c>
      <c r="I82" s="1">
        <v>113</v>
      </c>
      <c r="J82" s="1">
        <v>0</v>
      </c>
      <c r="K82" s="1">
        <v>0</v>
      </c>
      <c r="L82" s="1">
        <v>198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80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 t="s">
        <v>1348</v>
      </c>
    </row>
    <row r="83" spans="1:54" x14ac:dyDescent="0.25">
      <c r="A83" s="1">
        <v>1196</v>
      </c>
      <c r="B83" s="1" t="s">
        <v>153</v>
      </c>
      <c r="C83" s="1">
        <v>69051100</v>
      </c>
      <c r="D83" s="1" t="s">
        <v>1362</v>
      </c>
      <c r="E83" s="1" t="s">
        <v>152</v>
      </c>
      <c r="F83" s="1" t="s">
        <v>1301</v>
      </c>
      <c r="G83" s="27">
        <v>0.92146596858638741</v>
      </c>
      <c r="H83" s="1">
        <v>0</v>
      </c>
      <c r="I83" s="1">
        <v>0</v>
      </c>
      <c r="J83" s="1">
        <v>0</v>
      </c>
      <c r="K83" s="1">
        <v>0</v>
      </c>
      <c r="L83" s="1">
        <v>37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54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30</v>
      </c>
      <c r="AS83" s="1">
        <v>65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 t="s">
        <v>1352</v>
      </c>
    </row>
    <row r="84" spans="1:54" x14ac:dyDescent="0.25">
      <c r="A84" s="1">
        <v>1199</v>
      </c>
      <c r="B84" s="1" t="s">
        <v>154</v>
      </c>
      <c r="C84" s="1">
        <v>69051100</v>
      </c>
      <c r="D84" s="1" t="s">
        <v>1362</v>
      </c>
      <c r="E84" s="1" t="s">
        <v>152</v>
      </c>
      <c r="F84" s="1" t="s">
        <v>1301</v>
      </c>
      <c r="G84" s="27">
        <v>0.83333333333333337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43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44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 t="s">
        <v>1354</v>
      </c>
    </row>
    <row r="85" spans="1:54" x14ac:dyDescent="0.25">
      <c r="A85" s="1">
        <v>1206</v>
      </c>
      <c r="B85" s="1" t="s">
        <v>155</v>
      </c>
      <c r="C85" s="1">
        <v>69051100</v>
      </c>
      <c r="D85" s="1" t="s">
        <v>1362</v>
      </c>
      <c r="E85" s="1" t="s">
        <v>152</v>
      </c>
      <c r="F85" s="1" t="s">
        <v>1301</v>
      </c>
      <c r="G85" s="27">
        <v>0.74306433932034743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20</v>
      </c>
      <c r="U85" s="1">
        <v>0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 t="s">
        <v>1355</v>
      </c>
    </row>
    <row r="86" spans="1:54" x14ac:dyDescent="0.25">
      <c r="A86" s="1">
        <v>1213</v>
      </c>
      <c r="B86" s="1" t="s">
        <v>156</v>
      </c>
      <c r="C86" s="1">
        <v>65144121</v>
      </c>
      <c r="D86" s="1" t="s">
        <v>1362</v>
      </c>
      <c r="E86" s="1" t="s">
        <v>152</v>
      </c>
      <c r="F86" s="1" t="s">
        <v>1302</v>
      </c>
      <c r="G86" s="27">
        <v>0.82081911262798635</v>
      </c>
      <c r="H86" s="1">
        <v>0</v>
      </c>
      <c r="I86" s="1">
        <v>0</v>
      </c>
      <c r="J86" s="1">
        <v>0</v>
      </c>
      <c r="K86" s="1">
        <v>0</v>
      </c>
      <c r="L86" s="1">
        <v>78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149</v>
      </c>
      <c r="V86" s="1">
        <v>0</v>
      </c>
      <c r="W86" s="1">
        <v>0</v>
      </c>
      <c r="X86" s="1">
        <v>0</v>
      </c>
      <c r="Y86" s="1">
        <v>69</v>
      </c>
      <c r="Z86" s="1">
        <v>74</v>
      </c>
      <c r="AA86" s="1">
        <v>54</v>
      </c>
      <c r="AB86" s="1">
        <v>0</v>
      </c>
      <c r="AC86" s="1">
        <v>0</v>
      </c>
      <c r="AD86" s="1">
        <v>0</v>
      </c>
      <c r="AE86" s="1">
        <v>49</v>
      </c>
      <c r="AF86" s="1">
        <v>0</v>
      </c>
      <c r="AG86" s="1">
        <v>0</v>
      </c>
      <c r="AH86" s="1">
        <v>0</v>
      </c>
      <c r="AI86" s="1">
        <v>68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 t="s">
        <v>1355</v>
      </c>
    </row>
    <row r="87" spans="1:54" x14ac:dyDescent="0.25">
      <c r="A87" s="1">
        <v>1255</v>
      </c>
      <c r="B87" s="1" t="s">
        <v>157</v>
      </c>
      <c r="C87" s="1">
        <v>81882100</v>
      </c>
      <c r="D87" s="1" t="s">
        <v>1362</v>
      </c>
      <c r="E87" s="1" t="s">
        <v>158</v>
      </c>
      <c r="F87" s="1" t="s">
        <v>1302</v>
      </c>
      <c r="G87" s="27">
        <v>0.90462427745664742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169</v>
      </c>
      <c r="AY87" s="1">
        <v>0</v>
      </c>
      <c r="AZ87" s="1">
        <v>0</v>
      </c>
      <c r="BA87" s="1">
        <v>0</v>
      </c>
      <c r="BB87" s="1" t="s">
        <v>1355</v>
      </c>
    </row>
    <row r="88" spans="1:54" x14ac:dyDescent="0.25">
      <c r="A88" s="1">
        <v>1261</v>
      </c>
      <c r="B88" s="1" t="s">
        <v>159</v>
      </c>
      <c r="C88" s="1">
        <v>69050600</v>
      </c>
      <c r="D88" s="1" t="s">
        <v>1362</v>
      </c>
      <c r="E88" s="1" t="s">
        <v>160</v>
      </c>
      <c r="F88" s="1" t="s">
        <v>1301</v>
      </c>
      <c r="G88" s="27">
        <v>0.86451612903225805</v>
      </c>
      <c r="H88" s="1">
        <v>0</v>
      </c>
      <c r="I88" s="1">
        <v>0</v>
      </c>
      <c r="J88" s="1">
        <v>0</v>
      </c>
      <c r="K88" s="1">
        <v>0</v>
      </c>
      <c r="L88" s="1">
        <v>23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23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 t="s">
        <v>1352</v>
      </c>
    </row>
    <row r="89" spans="1:54" x14ac:dyDescent="0.25">
      <c r="A89" s="1">
        <v>1262</v>
      </c>
      <c r="B89" s="1" t="s">
        <v>1343</v>
      </c>
      <c r="C89" s="1">
        <v>65044735</v>
      </c>
      <c r="D89" s="1" t="s">
        <v>1362</v>
      </c>
      <c r="E89" s="1" t="s">
        <v>160</v>
      </c>
      <c r="F89" s="1" t="s">
        <v>1322</v>
      </c>
      <c r="G89" s="27">
        <v>0.86288209606986899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78</v>
      </c>
      <c r="Q89" s="1">
        <v>0</v>
      </c>
      <c r="R89" s="1">
        <v>0</v>
      </c>
      <c r="S89" s="1">
        <v>0</v>
      </c>
      <c r="T89" s="1">
        <v>84</v>
      </c>
      <c r="U89" s="1">
        <v>88</v>
      </c>
      <c r="V89" s="1">
        <v>0</v>
      </c>
      <c r="W89" s="1">
        <v>171</v>
      </c>
      <c r="X89" s="1">
        <v>169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 t="s">
        <v>1348</v>
      </c>
    </row>
    <row r="90" spans="1:54" x14ac:dyDescent="0.25">
      <c r="A90" s="1">
        <v>1263</v>
      </c>
      <c r="B90" s="1" t="s">
        <v>1326</v>
      </c>
      <c r="C90" s="1">
        <v>69050600</v>
      </c>
      <c r="D90" s="1" t="s">
        <v>1362</v>
      </c>
      <c r="E90" s="1" t="s">
        <v>160</v>
      </c>
      <c r="F90" s="1" t="s">
        <v>1301</v>
      </c>
      <c r="G90" s="27">
        <v>0.91756272401433692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33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72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 t="s">
        <v>1354</v>
      </c>
    </row>
    <row r="91" spans="1:54" x14ac:dyDescent="0.25">
      <c r="A91" s="1">
        <v>1264</v>
      </c>
      <c r="B91" s="1" t="s">
        <v>161</v>
      </c>
      <c r="C91" s="1">
        <v>69050600</v>
      </c>
      <c r="D91" s="1" t="s">
        <v>1362</v>
      </c>
      <c r="E91" s="1" t="s">
        <v>160</v>
      </c>
      <c r="F91" s="1" t="s">
        <v>1301</v>
      </c>
      <c r="G91" s="27">
        <v>0.91111111111111109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11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13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 t="s">
        <v>1355</v>
      </c>
    </row>
    <row r="92" spans="1:54" x14ac:dyDescent="0.25">
      <c r="A92" s="1">
        <v>1289</v>
      </c>
      <c r="B92" s="1" t="s">
        <v>162</v>
      </c>
      <c r="C92" s="1">
        <v>65089321</v>
      </c>
      <c r="D92" s="1" t="s">
        <v>1362</v>
      </c>
      <c r="E92" s="1" t="s">
        <v>160</v>
      </c>
      <c r="F92" s="1" t="s">
        <v>1302</v>
      </c>
      <c r="G92" s="27">
        <v>0.94758064516129037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18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72</v>
      </c>
      <c r="AU92" s="1">
        <v>0</v>
      </c>
      <c r="AV92" s="1">
        <v>0</v>
      </c>
      <c r="AW92" s="1">
        <v>0</v>
      </c>
      <c r="AX92" s="1">
        <v>19</v>
      </c>
      <c r="AY92" s="1">
        <v>0</v>
      </c>
      <c r="AZ92" s="1">
        <v>0</v>
      </c>
      <c r="BA92" s="1">
        <v>0</v>
      </c>
      <c r="BB92" s="1" t="s">
        <v>1354</v>
      </c>
    </row>
    <row r="93" spans="1:54" x14ac:dyDescent="0.25">
      <c r="A93" s="1">
        <v>1292</v>
      </c>
      <c r="B93" s="1" t="s">
        <v>163</v>
      </c>
      <c r="C93" s="1">
        <v>65150333</v>
      </c>
      <c r="D93" s="1" t="s">
        <v>1362</v>
      </c>
      <c r="E93" s="1" t="s">
        <v>160</v>
      </c>
      <c r="F93" s="1" t="s">
        <v>1302</v>
      </c>
      <c r="G93" s="27">
        <v>0.78074866310160429</v>
      </c>
      <c r="H93" s="1">
        <v>0</v>
      </c>
      <c r="I93" s="1">
        <v>0</v>
      </c>
      <c r="J93" s="1">
        <v>0</v>
      </c>
      <c r="K93" s="1">
        <v>0</v>
      </c>
      <c r="L93" s="1">
        <v>51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 t="s">
        <v>1355</v>
      </c>
    </row>
    <row r="94" spans="1:54" x14ac:dyDescent="0.25">
      <c r="A94" s="1">
        <v>1300</v>
      </c>
      <c r="B94" s="1" t="s">
        <v>164</v>
      </c>
      <c r="C94" s="1">
        <v>65044735</v>
      </c>
      <c r="D94" s="1" t="s">
        <v>1362</v>
      </c>
      <c r="E94" s="1" t="s">
        <v>160</v>
      </c>
      <c r="F94" s="1" t="s">
        <v>1322</v>
      </c>
      <c r="G94" s="27">
        <v>0.90697674418604646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161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106</v>
      </c>
      <c r="AY94" s="1">
        <v>0</v>
      </c>
      <c r="AZ94" s="1">
        <v>0</v>
      </c>
      <c r="BA94" s="1">
        <v>0</v>
      </c>
      <c r="BB94" s="1" t="s">
        <v>1348</v>
      </c>
    </row>
    <row r="95" spans="1:54" x14ac:dyDescent="0.25">
      <c r="A95" s="1">
        <v>1301</v>
      </c>
      <c r="B95" s="1" t="s">
        <v>165</v>
      </c>
      <c r="C95" s="1">
        <v>69050700</v>
      </c>
      <c r="D95" s="1" t="s">
        <v>1362</v>
      </c>
      <c r="E95" s="1" t="s">
        <v>166</v>
      </c>
      <c r="F95" s="1" t="s">
        <v>1301</v>
      </c>
      <c r="G95" s="27">
        <v>0.96694214876033058</v>
      </c>
      <c r="H95" s="1">
        <v>0</v>
      </c>
      <c r="I95" s="1">
        <v>0</v>
      </c>
      <c r="J95" s="1">
        <v>0</v>
      </c>
      <c r="K95" s="1">
        <v>0</v>
      </c>
      <c r="L95" s="1">
        <v>22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24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 t="s">
        <v>1355</v>
      </c>
    </row>
    <row r="96" spans="1:54" x14ac:dyDescent="0.25">
      <c r="A96" s="1">
        <v>1318</v>
      </c>
      <c r="B96" s="1" t="s">
        <v>167</v>
      </c>
      <c r="C96" s="1">
        <v>69051000</v>
      </c>
      <c r="D96" s="1" t="s">
        <v>1362</v>
      </c>
      <c r="E96" s="1" t="s">
        <v>168</v>
      </c>
      <c r="F96" s="1" t="s">
        <v>1301</v>
      </c>
      <c r="G96" s="27">
        <v>0.92708333333333337</v>
      </c>
      <c r="H96" s="1">
        <v>0</v>
      </c>
      <c r="I96" s="1">
        <v>0</v>
      </c>
      <c r="J96" s="1">
        <v>0</v>
      </c>
      <c r="K96" s="1">
        <v>0</v>
      </c>
      <c r="L96" s="1">
        <v>19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10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 t="s">
        <v>1355</v>
      </c>
    </row>
    <row r="97" spans="1:54" x14ac:dyDescent="0.25">
      <c r="A97" s="1">
        <v>1327</v>
      </c>
      <c r="B97" s="1" t="s">
        <v>169</v>
      </c>
      <c r="C97" s="1">
        <v>60903571</v>
      </c>
      <c r="D97" s="1" t="s">
        <v>1362</v>
      </c>
      <c r="E97" s="1" t="s">
        <v>168</v>
      </c>
      <c r="F97" s="1" t="s">
        <v>1302</v>
      </c>
      <c r="G97" s="27">
        <v>0.90118577075098816</v>
      </c>
      <c r="H97" s="1">
        <v>0</v>
      </c>
      <c r="I97" s="1">
        <v>0</v>
      </c>
      <c r="J97" s="1">
        <v>0</v>
      </c>
      <c r="K97" s="1">
        <v>0</v>
      </c>
      <c r="L97" s="1">
        <v>70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53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 t="s">
        <v>1355</v>
      </c>
    </row>
    <row r="98" spans="1:54" x14ac:dyDescent="0.25">
      <c r="A98" s="1">
        <v>1335</v>
      </c>
      <c r="B98" s="1" t="s">
        <v>170</v>
      </c>
      <c r="C98" s="1">
        <v>69060400</v>
      </c>
      <c r="D98" s="1" t="s">
        <v>1362</v>
      </c>
      <c r="E98" s="1" t="s">
        <v>171</v>
      </c>
      <c r="F98" s="1" t="s">
        <v>1301</v>
      </c>
      <c r="G98" s="27">
        <v>0.89383561643835618</v>
      </c>
      <c r="H98" s="1">
        <v>0</v>
      </c>
      <c r="I98" s="1">
        <v>0</v>
      </c>
      <c r="J98" s="1">
        <v>0</v>
      </c>
      <c r="K98" s="1">
        <v>0</v>
      </c>
      <c r="L98" s="1">
        <v>43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25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45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 t="s">
        <v>1355</v>
      </c>
    </row>
    <row r="99" spans="1:54" x14ac:dyDescent="0.25">
      <c r="A99" s="1">
        <v>1347</v>
      </c>
      <c r="B99" s="1" t="s">
        <v>172</v>
      </c>
      <c r="C99" s="1">
        <v>65045929</v>
      </c>
      <c r="D99" s="1" t="s">
        <v>1362</v>
      </c>
      <c r="E99" s="1" t="s">
        <v>171</v>
      </c>
      <c r="F99" s="1" t="s">
        <v>1302</v>
      </c>
      <c r="G99" s="27">
        <v>0.88483685220729369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61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61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55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 t="s">
        <v>1355</v>
      </c>
    </row>
    <row r="100" spans="1:54" x14ac:dyDescent="0.25">
      <c r="A100" s="1">
        <v>1354</v>
      </c>
      <c r="B100" s="1" t="s">
        <v>173</v>
      </c>
      <c r="C100" s="1">
        <v>69050900</v>
      </c>
      <c r="D100" s="1" t="s">
        <v>1362</v>
      </c>
      <c r="E100" s="1" t="s">
        <v>174</v>
      </c>
      <c r="F100" s="1" t="s">
        <v>1301</v>
      </c>
      <c r="G100" s="27">
        <v>0.890625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54</v>
      </c>
      <c r="U100" s="1">
        <v>0</v>
      </c>
      <c r="V100" s="1">
        <v>0</v>
      </c>
      <c r="W100" s="1">
        <v>0</v>
      </c>
      <c r="X100" s="1">
        <v>41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48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 t="s">
        <v>1355</v>
      </c>
    </row>
    <row r="101" spans="1:54" x14ac:dyDescent="0.25">
      <c r="A101" s="1">
        <v>1361</v>
      </c>
      <c r="B101" s="1" t="s">
        <v>175</v>
      </c>
      <c r="C101" s="1">
        <v>65144433</v>
      </c>
      <c r="D101" s="1" t="s">
        <v>1362</v>
      </c>
      <c r="E101" s="1" t="s">
        <v>174</v>
      </c>
      <c r="F101" s="1" t="s">
        <v>1302</v>
      </c>
      <c r="G101" s="27">
        <v>0.875</v>
      </c>
      <c r="H101" s="1">
        <v>0</v>
      </c>
      <c r="I101" s="1">
        <v>0</v>
      </c>
      <c r="J101" s="1">
        <v>0</v>
      </c>
      <c r="K101" s="1">
        <v>0</v>
      </c>
      <c r="L101" s="1">
        <v>40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16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 t="s">
        <v>1355</v>
      </c>
    </row>
    <row r="102" spans="1:54" x14ac:dyDescent="0.25">
      <c r="A102" s="1">
        <v>1362</v>
      </c>
      <c r="B102" s="1" t="s">
        <v>176</v>
      </c>
      <c r="C102" s="1">
        <v>80230500</v>
      </c>
      <c r="D102" s="1" t="s">
        <v>1362</v>
      </c>
      <c r="E102" s="1" t="s">
        <v>174</v>
      </c>
      <c r="F102" s="1" t="s">
        <v>1302</v>
      </c>
      <c r="G102" s="27">
        <v>0.90123456790123457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109</v>
      </c>
      <c r="AY102" s="1">
        <v>0</v>
      </c>
      <c r="AZ102" s="1">
        <v>0</v>
      </c>
      <c r="BA102" s="1">
        <v>0</v>
      </c>
      <c r="BB102" s="1" t="s">
        <v>1355</v>
      </c>
    </row>
    <row r="103" spans="1:54" x14ac:dyDescent="0.25">
      <c r="A103" s="1">
        <v>1366</v>
      </c>
      <c r="B103" s="1" t="s">
        <v>177</v>
      </c>
      <c r="C103" s="1">
        <v>61930600</v>
      </c>
      <c r="D103" s="1" t="s">
        <v>1362</v>
      </c>
      <c r="E103" s="1" t="s">
        <v>178</v>
      </c>
      <c r="F103" s="1" t="s">
        <v>1301</v>
      </c>
      <c r="G103" s="27">
        <v>0.92736077481840196</v>
      </c>
      <c r="H103" s="1">
        <v>0</v>
      </c>
      <c r="I103" s="1">
        <v>57</v>
      </c>
      <c r="J103" s="1">
        <v>0</v>
      </c>
      <c r="K103" s="1">
        <v>0</v>
      </c>
      <c r="L103" s="1">
        <v>115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30</v>
      </c>
      <c r="AQ103" s="1">
        <v>0</v>
      </c>
      <c r="AR103" s="1">
        <v>13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 t="s">
        <v>1355</v>
      </c>
    </row>
    <row r="104" spans="1:54" x14ac:dyDescent="0.25">
      <c r="A104" s="1">
        <v>1397</v>
      </c>
      <c r="B104" s="1" t="s">
        <v>179</v>
      </c>
      <c r="C104" s="1">
        <v>81753500</v>
      </c>
      <c r="D104" s="1" t="s">
        <v>1362</v>
      </c>
      <c r="E104" s="1" t="s">
        <v>178</v>
      </c>
      <c r="F104" s="1" t="s">
        <v>1302</v>
      </c>
      <c r="G104" s="27">
        <v>0.89067524115755625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154</v>
      </c>
      <c r="X104" s="1">
        <v>79</v>
      </c>
      <c r="Y104" s="1">
        <v>80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 t="s">
        <v>1355</v>
      </c>
    </row>
    <row r="105" spans="1:54" x14ac:dyDescent="0.25">
      <c r="A105" s="1">
        <v>1422</v>
      </c>
      <c r="B105" s="1" t="s">
        <v>180</v>
      </c>
      <c r="C105" s="1">
        <v>69060300</v>
      </c>
      <c r="D105" s="1" t="s">
        <v>1362</v>
      </c>
      <c r="E105" s="1" t="s">
        <v>181</v>
      </c>
      <c r="F105" s="1" t="s">
        <v>1301</v>
      </c>
      <c r="G105" s="27">
        <v>0.93367346938775508</v>
      </c>
      <c r="H105" s="1">
        <v>0</v>
      </c>
      <c r="I105" s="1">
        <v>0</v>
      </c>
      <c r="J105" s="1">
        <v>0</v>
      </c>
      <c r="K105" s="1">
        <v>0</v>
      </c>
      <c r="L105" s="1">
        <v>38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34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 t="s">
        <v>1351</v>
      </c>
    </row>
    <row r="106" spans="1:54" x14ac:dyDescent="0.25">
      <c r="A106" s="1">
        <v>1425</v>
      </c>
      <c r="B106" s="1" t="s">
        <v>182</v>
      </c>
      <c r="C106" s="1">
        <v>69060300</v>
      </c>
      <c r="D106" s="1" t="s">
        <v>1362</v>
      </c>
      <c r="E106" s="1" t="s">
        <v>181</v>
      </c>
      <c r="F106" s="1" t="s">
        <v>1301</v>
      </c>
      <c r="G106" s="27">
        <v>0.95364238410596025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37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33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 t="s">
        <v>1354</v>
      </c>
    </row>
    <row r="107" spans="1:54" x14ac:dyDescent="0.25">
      <c r="A107" s="1">
        <v>1443</v>
      </c>
      <c r="B107" s="1" t="s">
        <v>183</v>
      </c>
      <c r="C107" s="1">
        <v>70912300</v>
      </c>
      <c r="D107" s="1" t="s">
        <v>1362</v>
      </c>
      <c r="E107" s="1" t="s">
        <v>181</v>
      </c>
      <c r="F107" s="1" t="s">
        <v>1322</v>
      </c>
      <c r="G107" s="27">
        <v>0.93715846994535523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58</v>
      </c>
      <c r="S107" s="1">
        <v>0</v>
      </c>
      <c r="T107" s="1">
        <v>136</v>
      </c>
      <c r="U107" s="1">
        <v>0</v>
      </c>
      <c r="V107" s="1">
        <v>0</v>
      </c>
      <c r="W107" s="1">
        <v>64</v>
      </c>
      <c r="X107" s="1">
        <v>62</v>
      </c>
      <c r="Y107" s="1">
        <v>51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 t="s">
        <v>1348</v>
      </c>
    </row>
    <row r="108" spans="1:54" x14ac:dyDescent="0.25">
      <c r="A108" s="1">
        <v>1449</v>
      </c>
      <c r="B108" s="1" t="s">
        <v>184</v>
      </c>
      <c r="C108" s="1">
        <v>73446100</v>
      </c>
      <c r="D108" s="1" t="s">
        <v>1362</v>
      </c>
      <c r="E108" s="1" t="s">
        <v>185</v>
      </c>
      <c r="F108" s="1" t="s">
        <v>1302</v>
      </c>
      <c r="G108" s="27">
        <v>0.90149253731343282</v>
      </c>
      <c r="H108" s="1">
        <v>0</v>
      </c>
      <c r="I108" s="1">
        <v>0</v>
      </c>
      <c r="J108" s="1">
        <v>0</v>
      </c>
      <c r="K108" s="1">
        <v>0</v>
      </c>
      <c r="L108" s="1">
        <v>57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64</v>
      </c>
      <c r="Y108" s="1">
        <v>51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 t="s">
        <v>1355</v>
      </c>
    </row>
    <row r="109" spans="1:54" x14ac:dyDescent="0.25">
      <c r="A109" s="1">
        <v>1464</v>
      </c>
      <c r="B109" s="1" t="s">
        <v>186</v>
      </c>
      <c r="C109" s="1">
        <v>69061100</v>
      </c>
      <c r="D109" s="1" t="s">
        <v>1362</v>
      </c>
      <c r="E109" s="1" t="s">
        <v>187</v>
      </c>
      <c r="F109" s="1" t="s">
        <v>1301</v>
      </c>
      <c r="G109" s="27">
        <v>0.9315245478036176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61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62</v>
      </c>
      <c r="AH109" s="1">
        <v>0</v>
      </c>
      <c r="AI109" s="1">
        <v>0</v>
      </c>
      <c r="AJ109" s="1">
        <v>0</v>
      </c>
      <c r="AK109" s="1">
        <v>0</v>
      </c>
      <c r="AL109" s="1">
        <v>59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60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 t="s">
        <v>1353</v>
      </c>
    </row>
    <row r="110" spans="1:54" x14ac:dyDescent="0.25">
      <c r="A110" s="1">
        <v>1489</v>
      </c>
      <c r="B110" s="1" t="s">
        <v>188</v>
      </c>
      <c r="C110" s="1">
        <v>69061200</v>
      </c>
      <c r="D110" s="1" t="s">
        <v>1362</v>
      </c>
      <c r="E110" s="1" t="s">
        <v>189</v>
      </c>
      <c r="F110" s="1" t="s">
        <v>1301</v>
      </c>
      <c r="G110" s="27">
        <v>0.94071146245059289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58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 t="s">
        <v>1353</v>
      </c>
    </row>
    <row r="111" spans="1:54" x14ac:dyDescent="0.25">
      <c r="A111" s="1">
        <v>1490</v>
      </c>
      <c r="B111" s="1" t="s">
        <v>193</v>
      </c>
      <c r="C111" s="1">
        <v>69061200</v>
      </c>
      <c r="D111" s="1" t="s">
        <v>1362</v>
      </c>
      <c r="E111" s="1" t="s">
        <v>189</v>
      </c>
      <c r="F111" s="1" t="s">
        <v>1301</v>
      </c>
      <c r="G111" s="27">
        <v>0.96666666666666667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36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 t="s">
        <v>1355</v>
      </c>
    </row>
    <row r="112" spans="1:54" x14ac:dyDescent="0.25">
      <c r="A112" s="1">
        <v>1500</v>
      </c>
      <c r="B112" s="1" t="s">
        <v>192</v>
      </c>
      <c r="C112" s="1">
        <v>65144265</v>
      </c>
      <c r="D112" s="1" t="s">
        <v>1362</v>
      </c>
      <c r="E112" s="1" t="s">
        <v>189</v>
      </c>
      <c r="F112" s="1" t="s">
        <v>1302</v>
      </c>
      <c r="G112" s="27">
        <v>0.93046357615894038</v>
      </c>
      <c r="H112" s="1">
        <v>0</v>
      </c>
      <c r="I112" s="1">
        <v>0</v>
      </c>
      <c r="J112" s="1">
        <v>0</v>
      </c>
      <c r="K112" s="1">
        <v>0</v>
      </c>
      <c r="L112" s="1">
        <v>74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 t="s">
        <v>1353</v>
      </c>
    </row>
    <row r="113" spans="1:54" x14ac:dyDescent="0.25">
      <c r="A113" s="1">
        <v>1502</v>
      </c>
      <c r="B113" s="1" t="s">
        <v>998</v>
      </c>
      <c r="C113" s="1">
        <v>62000820</v>
      </c>
      <c r="D113" s="1" t="s">
        <v>1362</v>
      </c>
      <c r="E113" s="1" t="s">
        <v>144</v>
      </c>
      <c r="F113" s="1" t="s">
        <v>1303</v>
      </c>
      <c r="G113" s="27">
        <v>0.9125475285171103</v>
      </c>
      <c r="H113" s="1">
        <v>0</v>
      </c>
      <c r="I113" s="1">
        <v>133</v>
      </c>
      <c r="J113" s="1">
        <v>0</v>
      </c>
      <c r="K113" s="1">
        <v>0</v>
      </c>
      <c r="L113" s="1">
        <v>147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120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28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 t="s">
        <v>1349</v>
      </c>
    </row>
    <row r="114" spans="1:54" x14ac:dyDescent="0.25">
      <c r="A114" s="1">
        <v>1503</v>
      </c>
      <c r="B114" s="1" t="s">
        <v>194</v>
      </c>
      <c r="C114" s="1">
        <v>70928900</v>
      </c>
      <c r="D114" s="1" t="s">
        <v>1362</v>
      </c>
      <c r="E114" s="1" t="s">
        <v>144</v>
      </c>
      <c r="F114" s="1" t="s">
        <v>1322</v>
      </c>
      <c r="G114" s="27">
        <v>0.93154761904761907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52</v>
      </c>
      <c r="S114" s="1">
        <v>0</v>
      </c>
      <c r="T114" s="1">
        <v>121</v>
      </c>
      <c r="U114" s="1">
        <v>81</v>
      </c>
      <c r="V114" s="1">
        <v>0</v>
      </c>
      <c r="W114" s="1">
        <v>137</v>
      </c>
      <c r="X114" s="1">
        <v>74</v>
      </c>
      <c r="Y114" s="1">
        <v>76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 t="s">
        <v>1348</v>
      </c>
    </row>
    <row r="115" spans="1:54" x14ac:dyDescent="0.25">
      <c r="A115" s="1">
        <v>1504</v>
      </c>
      <c r="B115" s="1" t="s">
        <v>999</v>
      </c>
      <c r="C115" s="1">
        <v>62000820</v>
      </c>
      <c r="D115" s="1" t="s">
        <v>1362</v>
      </c>
      <c r="E115" s="1" t="s">
        <v>144</v>
      </c>
      <c r="F115" s="1" t="s">
        <v>1303</v>
      </c>
      <c r="G115" s="27">
        <v>0.95726495726495731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65</v>
      </c>
      <c r="AD115" s="1">
        <v>0</v>
      </c>
      <c r="AE115" s="1">
        <v>0</v>
      </c>
      <c r="AF115" s="1">
        <v>49</v>
      </c>
      <c r="AG115" s="1">
        <v>0</v>
      </c>
      <c r="AH115" s="1">
        <v>0</v>
      </c>
      <c r="AI115" s="1">
        <v>0</v>
      </c>
      <c r="AJ115" s="1">
        <v>0</v>
      </c>
      <c r="AK115" s="1">
        <v>32</v>
      </c>
      <c r="AL115" s="1">
        <v>161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142</v>
      </c>
      <c r="AT115" s="1">
        <v>97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 t="s">
        <v>1351</v>
      </c>
    </row>
    <row r="116" spans="1:54" x14ac:dyDescent="0.25">
      <c r="A116" s="1">
        <v>1516</v>
      </c>
      <c r="B116" s="1" t="s">
        <v>1006</v>
      </c>
      <c r="C116" s="1">
        <v>62000820</v>
      </c>
      <c r="D116" s="1" t="s">
        <v>1362</v>
      </c>
      <c r="E116" s="1" t="s">
        <v>144</v>
      </c>
      <c r="F116" s="1" t="s">
        <v>1303</v>
      </c>
      <c r="G116" s="27">
        <v>0.96363636363636362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31</v>
      </c>
      <c r="Y116" s="1">
        <v>22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34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 t="s">
        <v>1349</v>
      </c>
    </row>
    <row r="117" spans="1:54" x14ac:dyDescent="0.25">
      <c r="A117" s="1">
        <v>1517</v>
      </c>
      <c r="B117" s="1" t="s">
        <v>1008</v>
      </c>
      <c r="C117" s="1">
        <v>62000820</v>
      </c>
      <c r="D117" s="1" t="s">
        <v>1362</v>
      </c>
      <c r="E117" s="1" t="s">
        <v>144</v>
      </c>
      <c r="F117" s="1" t="s">
        <v>1303</v>
      </c>
      <c r="G117" s="27">
        <v>0.90256410256410258</v>
      </c>
      <c r="H117" s="1">
        <v>0</v>
      </c>
      <c r="I117" s="1">
        <v>0</v>
      </c>
      <c r="J117" s="1">
        <v>0</v>
      </c>
      <c r="K117" s="1">
        <v>0</v>
      </c>
      <c r="L117" s="1">
        <v>23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41</v>
      </c>
      <c r="BA117" s="1">
        <v>0</v>
      </c>
      <c r="BB117" s="1" t="s">
        <v>1349</v>
      </c>
    </row>
    <row r="118" spans="1:54" x14ac:dyDescent="0.25">
      <c r="A118" s="1">
        <v>1518</v>
      </c>
      <c r="B118" s="1" t="s">
        <v>1119</v>
      </c>
      <c r="C118" s="1">
        <v>62000820</v>
      </c>
      <c r="D118" s="1" t="s">
        <v>1362</v>
      </c>
      <c r="E118" s="1" t="s">
        <v>144</v>
      </c>
      <c r="F118" s="1" t="s">
        <v>1303</v>
      </c>
      <c r="G118" s="27">
        <v>0.95270270270270274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68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 t="s">
        <v>1349</v>
      </c>
    </row>
    <row r="119" spans="1:54" x14ac:dyDescent="0.25">
      <c r="A119" s="1">
        <v>1519</v>
      </c>
      <c r="B119" s="1" t="s">
        <v>1134</v>
      </c>
      <c r="C119" s="1">
        <v>62000820</v>
      </c>
      <c r="D119" s="1" t="s">
        <v>1362</v>
      </c>
      <c r="E119" s="1" t="s">
        <v>144</v>
      </c>
      <c r="F119" s="1" t="s">
        <v>1303</v>
      </c>
      <c r="G119" s="27">
        <v>0.94680851063829785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19</v>
      </c>
      <c r="Q119" s="1">
        <v>14</v>
      </c>
      <c r="R119" s="1">
        <v>10</v>
      </c>
      <c r="S119" s="1">
        <v>0</v>
      </c>
      <c r="T119" s="1">
        <v>55</v>
      </c>
      <c r="U119" s="1">
        <v>0</v>
      </c>
      <c r="V119" s="1">
        <v>0</v>
      </c>
      <c r="W119" s="1">
        <v>0</v>
      </c>
      <c r="X119" s="1">
        <v>18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 t="s">
        <v>1351</v>
      </c>
    </row>
    <row r="120" spans="1:54" x14ac:dyDescent="0.25">
      <c r="A120" s="1">
        <v>1521</v>
      </c>
      <c r="B120" s="1" t="s">
        <v>1136</v>
      </c>
      <c r="C120" s="1">
        <v>62000820</v>
      </c>
      <c r="D120" s="1" t="s">
        <v>1362</v>
      </c>
      <c r="E120" s="1" t="s">
        <v>144</v>
      </c>
      <c r="F120" s="1" t="s">
        <v>1303</v>
      </c>
      <c r="G120" s="27">
        <v>0.94535519125683065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24</v>
      </c>
      <c r="AT120" s="1">
        <v>28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 t="s">
        <v>1349</v>
      </c>
    </row>
    <row r="121" spans="1:54" x14ac:dyDescent="0.25">
      <c r="A121" s="1">
        <v>1525</v>
      </c>
      <c r="B121" s="1" t="s">
        <v>1247</v>
      </c>
      <c r="C121" s="1">
        <v>62000820</v>
      </c>
      <c r="D121" s="1" t="s">
        <v>1362</v>
      </c>
      <c r="E121" s="1" t="s">
        <v>144</v>
      </c>
      <c r="F121" s="1" t="s">
        <v>1303</v>
      </c>
      <c r="G121" s="27">
        <v>0.94881889763779526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84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34</v>
      </c>
      <c r="AF121" s="1">
        <v>0</v>
      </c>
      <c r="AG121" s="1">
        <v>0</v>
      </c>
      <c r="AH121" s="1">
        <v>0</v>
      </c>
      <c r="AI121" s="1">
        <v>0</v>
      </c>
      <c r="AJ121" s="1">
        <v>42</v>
      </c>
      <c r="AK121" s="1">
        <v>0</v>
      </c>
      <c r="AL121" s="1">
        <v>120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120</v>
      </c>
      <c r="BA121" s="1">
        <v>0</v>
      </c>
      <c r="BB121" s="1" t="s">
        <v>1349</v>
      </c>
    </row>
    <row r="122" spans="1:54" x14ac:dyDescent="0.25">
      <c r="A122" s="1">
        <v>1549</v>
      </c>
      <c r="B122" s="1" t="s">
        <v>1273</v>
      </c>
      <c r="C122" s="1">
        <v>62000820</v>
      </c>
      <c r="D122" s="1" t="s">
        <v>1362</v>
      </c>
      <c r="E122" s="1" t="s">
        <v>144</v>
      </c>
      <c r="F122" s="1" t="s">
        <v>1303</v>
      </c>
      <c r="G122" s="27">
        <v>0.88194444444444442</v>
      </c>
      <c r="H122" s="1">
        <v>0</v>
      </c>
      <c r="I122" s="1">
        <v>0</v>
      </c>
      <c r="J122" s="1">
        <v>0</v>
      </c>
      <c r="K122" s="1">
        <v>0</v>
      </c>
      <c r="L122" s="1">
        <v>27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 t="s">
        <v>1349</v>
      </c>
    </row>
    <row r="123" spans="1:54" x14ac:dyDescent="0.25">
      <c r="A123" s="1">
        <v>1590</v>
      </c>
      <c r="B123" s="1" t="s">
        <v>206</v>
      </c>
      <c r="C123" s="1">
        <v>80230500</v>
      </c>
      <c r="D123" s="1" t="s">
        <v>1362</v>
      </c>
      <c r="E123" s="1" t="s">
        <v>144</v>
      </c>
      <c r="F123" s="1" t="s">
        <v>1302</v>
      </c>
      <c r="G123" s="27">
        <v>0.79756637168141598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78</v>
      </c>
      <c r="V123" s="1">
        <v>0</v>
      </c>
      <c r="W123" s="1">
        <v>78</v>
      </c>
      <c r="X123" s="1">
        <v>65</v>
      </c>
      <c r="Y123" s="1">
        <v>70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 t="s">
        <v>1355</v>
      </c>
    </row>
    <row r="124" spans="1:54" x14ac:dyDescent="0.25">
      <c r="A124" s="1">
        <v>1663</v>
      </c>
      <c r="B124" s="1" t="s">
        <v>207</v>
      </c>
      <c r="C124" s="1">
        <v>71499900</v>
      </c>
      <c r="D124" s="1" t="s">
        <v>1362</v>
      </c>
      <c r="E124" s="1" t="s">
        <v>208</v>
      </c>
      <c r="F124" s="1" t="s">
        <v>1322</v>
      </c>
      <c r="G124" s="27">
        <v>0.90960451977401124</v>
      </c>
      <c r="H124" s="1">
        <v>0</v>
      </c>
      <c r="I124" s="1">
        <v>98</v>
      </c>
      <c r="J124" s="1">
        <v>0</v>
      </c>
      <c r="K124" s="1">
        <v>0</v>
      </c>
      <c r="L124" s="1">
        <v>149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 t="s">
        <v>1348</v>
      </c>
    </row>
    <row r="125" spans="1:54" x14ac:dyDescent="0.25">
      <c r="A125" s="1">
        <v>1664</v>
      </c>
      <c r="B125" s="1" t="s">
        <v>209</v>
      </c>
      <c r="C125" s="1">
        <v>70872300</v>
      </c>
      <c r="D125" s="1" t="s">
        <v>1362</v>
      </c>
      <c r="E125" s="1" t="s">
        <v>208</v>
      </c>
      <c r="F125" s="1" t="s">
        <v>1301</v>
      </c>
      <c r="G125" s="27">
        <v>0.95402298850574707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45</v>
      </c>
      <c r="U125" s="1">
        <v>0</v>
      </c>
      <c r="V125" s="1">
        <v>0</v>
      </c>
      <c r="W125" s="1">
        <v>17</v>
      </c>
      <c r="X125" s="1">
        <v>26</v>
      </c>
      <c r="Y125" s="1">
        <v>19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27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31</v>
      </c>
      <c r="AX125" s="1">
        <v>0</v>
      </c>
      <c r="AY125" s="1">
        <v>0</v>
      </c>
      <c r="AZ125" s="1">
        <v>0</v>
      </c>
      <c r="BA125" s="1">
        <v>0</v>
      </c>
      <c r="BB125" s="1" t="s">
        <v>1353</v>
      </c>
    </row>
    <row r="126" spans="1:54" x14ac:dyDescent="0.25">
      <c r="A126" s="1">
        <v>1672</v>
      </c>
      <c r="B126" s="1" t="s">
        <v>210</v>
      </c>
      <c r="C126" s="1">
        <v>70872300</v>
      </c>
      <c r="D126" s="1" t="s">
        <v>1362</v>
      </c>
      <c r="E126" s="1" t="s">
        <v>208</v>
      </c>
      <c r="F126" s="1" t="s">
        <v>1301</v>
      </c>
      <c r="G126" s="27">
        <v>0.87931034482758619</v>
      </c>
      <c r="H126" s="1">
        <v>0</v>
      </c>
      <c r="I126" s="1">
        <v>0</v>
      </c>
      <c r="J126" s="1">
        <v>0</v>
      </c>
      <c r="K126" s="1">
        <v>0</v>
      </c>
      <c r="L126" s="1">
        <v>36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41</v>
      </c>
      <c r="AD126" s="1">
        <v>0</v>
      </c>
      <c r="AE126" s="1">
        <v>0</v>
      </c>
      <c r="AF126" s="1">
        <v>10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 t="s">
        <v>1355</v>
      </c>
    </row>
    <row r="127" spans="1:54" x14ac:dyDescent="0.25">
      <c r="A127" s="1">
        <v>1674</v>
      </c>
      <c r="B127" s="1" t="s">
        <v>211</v>
      </c>
      <c r="C127" s="1">
        <v>70872300</v>
      </c>
      <c r="D127" s="1" t="s">
        <v>1362</v>
      </c>
      <c r="E127" s="1" t="s">
        <v>208</v>
      </c>
      <c r="F127" s="1" t="s">
        <v>1301</v>
      </c>
      <c r="G127" s="27">
        <v>0.91481481481481486</v>
      </c>
      <c r="H127" s="1">
        <v>0</v>
      </c>
      <c r="I127" s="1">
        <v>0</v>
      </c>
      <c r="J127" s="1">
        <v>0</v>
      </c>
      <c r="K127" s="1">
        <v>0</v>
      </c>
      <c r="L127" s="1">
        <v>26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51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54</v>
      </c>
      <c r="AM127" s="1">
        <v>0</v>
      </c>
      <c r="AN127" s="1">
        <v>0</v>
      </c>
      <c r="AO127" s="1">
        <v>0</v>
      </c>
      <c r="AP127" s="1">
        <v>25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 t="s">
        <v>1355</v>
      </c>
    </row>
    <row r="128" spans="1:54" x14ac:dyDescent="0.25">
      <c r="A128" s="1">
        <v>1681</v>
      </c>
      <c r="B128" s="1" t="s">
        <v>212</v>
      </c>
      <c r="C128" s="1">
        <v>70872300</v>
      </c>
      <c r="D128" s="1" t="s">
        <v>1362</v>
      </c>
      <c r="E128" s="1" t="s">
        <v>208</v>
      </c>
      <c r="F128" s="1" t="s">
        <v>1301</v>
      </c>
      <c r="G128" s="27">
        <v>0.8875502008032129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35</v>
      </c>
      <c r="AT128" s="1">
        <v>36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 t="s">
        <v>1355</v>
      </c>
    </row>
    <row r="129" spans="1:54" x14ac:dyDescent="0.25">
      <c r="A129" s="1">
        <v>1685</v>
      </c>
      <c r="B129" s="1" t="s">
        <v>213</v>
      </c>
      <c r="C129" s="1">
        <v>70872300</v>
      </c>
      <c r="D129" s="1" t="s">
        <v>1362</v>
      </c>
      <c r="E129" s="1" t="s">
        <v>208</v>
      </c>
      <c r="F129" s="1" t="s">
        <v>1301</v>
      </c>
      <c r="G129" s="27">
        <v>0.92622950819672134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48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 t="s">
        <v>1354</v>
      </c>
    </row>
    <row r="130" spans="1:54" x14ac:dyDescent="0.25">
      <c r="A130" s="1">
        <v>1739</v>
      </c>
      <c r="B130" s="1" t="s">
        <v>214</v>
      </c>
      <c r="C130" s="1">
        <v>70928900</v>
      </c>
      <c r="D130" s="1" t="s">
        <v>1362</v>
      </c>
      <c r="E130" s="1" t="s">
        <v>144</v>
      </c>
      <c r="F130" s="1" t="s">
        <v>1302</v>
      </c>
      <c r="G130" s="27">
        <v>0.9458413926499033</v>
      </c>
      <c r="H130" s="1">
        <v>0</v>
      </c>
      <c r="I130" s="1">
        <v>0</v>
      </c>
      <c r="J130" s="1">
        <v>0</v>
      </c>
      <c r="K130" s="1">
        <v>0</v>
      </c>
      <c r="L130" s="1">
        <v>64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70</v>
      </c>
      <c r="BA130" s="1">
        <v>141</v>
      </c>
      <c r="BB130" s="1" t="s">
        <v>1355</v>
      </c>
    </row>
    <row r="131" spans="1:54" x14ac:dyDescent="0.25">
      <c r="A131" s="1">
        <v>1755</v>
      </c>
      <c r="B131" s="1" t="s">
        <v>215</v>
      </c>
      <c r="C131" s="1">
        <v>65090726</v>
      </c>
      <c r="D131" s="1" t="s">
        <v>1362</v>
      </c>
      <c r="E131" s="1" t="s">
        <v>208</v>
      </c>
      <c r="F131" s="1" t="s">
        <v>1302</v>
      </c>
      <c r="G131" s="27">
        <v>0.78140703517587939</v>
      </c>
      <c r="H131" s="1">
        <v>0</v>
      </c>
      <c r="I131" s="1">
        <v>0</v>
      </c>
      <c r="J131" s="1">
        <v>0</v>
      </c>
      <c r="K131" s="1">
        <v>0</v>
      </c>
      <c r="L131" s="1">
        <v>63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 t="s">
        <v>1355</v>
      </c>
    </row>
    <row r="132" spans="1:54" x14ac:dyDescent="0.25">
      <c r="A132" s="1">
        <v>1851</v>
      </c>
      <c r="B132" s="1" t="s">
        <v>216</v>
      </c>
      <c r="C132" s="1">
        <v>69060700</v>
      </c>
      <c r="D132" s="1" t="s">
        <v>1362</v>
      </c>
      <c r="E132" s="1" t="s">
        <v>217</v>
      </c>
      <c r="F132" s="1" t="s">
        <v>1301</v>
      </c>
      <c r="G132" s="27">
        <v>0.93706293706293708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40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21</v>
      </c>
      <c r="AZ132" s="1">
        <v>0</v>
      </c>
      <c r="BA132" s="1">
        <v>0</v>
      </c>
      <c r="BB132" s="1" t="s">
        <v>1355</v>
      </c>
    </row>
    <row r="133" spans="1:54" x14ac:dyDescent="0.25">
      <c r="A133" s="1">
        <v>1858</v>
      </c>
      <c r="B133" s="1" t="s">
        <v>218</v>
      </c>
      <c r="C133" s="1">
        <v>65974130</v>
      </c>
      <c r="D133" s="1" t="s">
        <v>1362</v>
      </c>
      <c r="E133" s="1" t="s">
        <v>217</v>
      </c>
      <c r="F133" s="1" t="s">
        <v>1302</v>
      </c>
      <c r="G133" s="27">
        <v>0.8582995951417004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73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 t="s">
        <v>1355</v>
      </c>
    </row>
    <row r="134" spans="1:54" x14ac:dyDescent="0.25">
      <c r="A134" s="1">
        <v>1863</v>
      </c>
      <c r="B134" s="1" t="s">
        <v>219</v>
      </c>
      <c r="C134" s="1">
        <v>69060800</v>
      </c>
      <c r="D134" s="1" t="s">
        <v>1362</v>
      </c>
      <c r="E134" s="1" t="s">
        <v>220</v>
      </c>
      <c r="F134" s="1" t="s">
        <v>1301</v>
      </c>
      <c r="G134" s="27">
        <v>0.90391459074733094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32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3</v>
      </c>
      <c r="AS134" s="1">
        <v>27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 t="s">
        <v>1354</v>
      </c>
    </row>
    <row r="135" spans="1:54" x14ac:dyDescent="0.25">
      <c r="A135" s="1">
        <v>1864</v>
      </c>
      <c r="B135" s="1" t="s">
        <v>221</v>
      </c>
      <c r="C135" s="1">
        <v>69060800</v>
      </c>
      <c r="D135" s="1" t="s">
        <v>1362</v>
      </c>
      <c r="E135" s="1" t="s">
        <v>220</v>
      </c>
      <c r="F135" s="1" t="s">
        <v>1301</v>
      </c>
      <c r="G135" s="27">
        <v>0.89920424403183019</v>
      </c>
      <c r="H135" s="1">
        <v>0</v>
      </c>
      <c r="I135" s="1">
        <v>0</v>
      </c>
      <c r="J135" s="1">
        <v>0</v>
      </c>
      <c r="K135" s="1">
        <v>0</v>
      </c>
      <c r="L135" s="1">
        <v>24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39</v>
      </c>
      <c r="Y135" s="1">
        <v>30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21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 t="s">
        <v>1355</v>
      </c>
    </row>
    <row r="136" spans="1:54" x14ac:dyDescent="0.25">
      <c r="A136" s="1">
        <v>1880</v>
      </c>
      <c r="B136" s="1" t="s">
        <v>222</v>
      </c>
      <c r="C136" s="1">
        <v>70878900</v>
      </c>
      <c r="D136" s="1" t="s">
        <v>1362</v>
      </c>
      <c r="E136" s="1" t="s">
        <v>223</v>
      </c>
      <c r="F136" s="1" t="s">
        <v>1301</v>
      </c>
      <c r="G136" s="27">
        <v>0.95774647887323938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74</v>
      </c>
      <c r="V136" s="1">
        <v>0</v>
      </c>
      <c r="W136" s="1">
        <v>0</v>
      </c>
      <c r="X136" s="1">
        <v>0</v>
      </c>
      <c r="Y136" s="1">
        <v>44</v>
      </c>
      <c r="Z136" s="1">
        <v>0</v>
      </c>
      <c r="AA136" s="1">
        <v>0</v>
      </c>
      <c r="AB136" s="1">
        <v>0</v>
      </c>
      <c r="AC136" s="1">
        <v>0</v>
      </c>
      <c r="AD136" s="1">
        <v>27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 t="s">
        <v>1355</v>
      </c>
    </row>
    <row r="137" spans="1:54" x14ac:dyDescent="0.25">
      <c r="A137" s="1">
        <v>1894</v>
      </c>
      <c r="B137" s="1" t="s">
        <v>225</v>
      </c>
      <c r="C137" s="1">
        <v>70878900</v>
      </c>
      <c r="D137" s="1" t="s">
        <v>1362</v>
      </c>
      <c r="E137" s="1" t="s">
        <v>223</v>
      </c>
      <c r="F137" s="1" t="s">
        <v>1301</v>
      </c>
      <c r="G137" s="27">
        <v>0.75793406254814355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55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50</v>
      </c>
      <c r="AL137" s="1">
        <v>0</v>
      </c>
      <c r="AM137" s="1">
        <v>0</v>
      </c>
      <c r="AN137" s="1">
        <v>24</v>
      </c>
      <c r="AO137" s="1">
        <v>2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 t="s">
        <v>1354</v>
      </c>
    </row>
    <row r="138" spans="1:54" x14ac:dyDescent="0.25">
      <c r="A138" s="1">
        <v>25591</v>
      </c>
      <c r="B138" s="1" t="s">
        <v>1222</v>
      </c>
      <c r="C138" s="1">
        <v>70934900</v>
      </c>
      <c r="D138" s="1" t="s">
        <v>1369</v>
      </c>
      <c r="E138" s="1" t="s">
        <v>867</v>
      </c>
      <c r="F138" s="1" t="s">
        <v>1301</v>
      </c>
      <c r="G138" s="27">
        <v>0.91008505467800727</v>
      </c>
      <c r="H138" s="1">
        <v>51</v>
      </c>
      <c r="I138" s="1">
        <v>235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45</v>
      </c>
      <c r="Y138" s="1">
        <v>161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 t="s">
        <v>1353</v>
      </c>
    </row>
    <row r="139" spans="1:54" x14ac:dyDescent="0.25">
      <c r="A139" s="1">
        <v>1895</v>
      </c>
      <c r="B139" s="1" t="s">
        <v>226</v>
      </c>
      <c r="C139" s="1">
        <v>70878900</v>
      </c>
      <c r="D139" s="1" t="s">
        <v>1362</v>
      </c>
      <c r="E139" s="1" t="s">
        <v>223</v>
      </c>
      <c r="F139" s="1" t="s">
        <v>1301</v>
      </c>
      <c r="G139" s="27">
        <v>0.934640522875817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17</v>
      </c>
      <c r="S139" s="1">
        <v>0</v>
      </c>
      <c r="T139" s="1">
        <v>29</v>
      </c>
      <c r="U139" s="1">
        <v>0</v>
      </c>
      <c r="V139" s="1">
        <v>0</v>
      </c>
      <c r="W139" s="1">
        <v>0</v>
      </c>
      <c r="X139" s="1">
        <v>28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 t="s">
        <v>1354</v>
      </c>
    </row>
    <row r="140" spans="1:54" x14ac:dyDescent="0.25">
      <c r="A140" s="1">
        <v>1958</v>
      </c>
      <c r="B140" s="1" t="s">
        <v>227</v>
      </c>
      <c r="C140" s="1">
        <v>70983600</v>
      </c>
      <c r="D140" s="1" t="s">
        <v>1362</v>
      </c>
      <c r="E140" s="1" t="s">
        <v>228</v>
      </c>
      <c r="F140" s="1" t="s">
        <v>1301</v>
      </c>
      <c r="G140" s="27">
        <v>0.95319148936170217</v>
      </c>
      <c r="H140" s="1">
        <v>0</v>
      </c>
      <c r="I140" s="1">
        <v>0</v>
      </c>
      <c r="J140" s="1">
        <v>0</v>
      </c>
      <c r="K140" s="1">
        <v>0</v>
      </c>
      <c r="L140" s="1">
        <v>18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16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29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40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 t="s">
        <v>1355</v>
      </c>
    </row>
    <row r="141" spans="1:54" x14ac:dyDescent="0.25">
      <c r="A141" s="1">
        <v>1996</v>
      </c>
      <c r="B141" s="1" t="s">
        <v>229</v>
      </c>
      <c r="C141" s="1">
        <v>69061400</v>
      </c>
      <c r="D141" s="1" t="s">
        <v>1362</v>
      </c>
      <c r="E141" s="1" t="s">
        <v>230</v>
      </c>
      <c r="F141" s="1" t="s">
        <v>1301</v>
      </c>
      <c r="G141" s="27">
        <v>0.88830715532286209</v>
      </c>
      <c r="H141" s="1">
        <v>0</v>
      </c>
      <c r="I141" s="1">
        <v>0</v>
      </c>
      <c r="J141" s="1">
        <v>0</v>
      </c>
      <c r="K141" s="1">
        <v>0</v>
      </c>
      <c r="L141" s="1">
        <v>58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61</v>
      </c>
      <c r="V141" s="1">
        <v>0</v>
      </c>
      <c r="W141" s="1">
        <v>0</v>
      </c>
      <c r="X141" s="1">
        <v>64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17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 t="s">
        <v>1352</v>
      </c>
    </row>
    <row r="142" spans="1:54" x14ac:dyDescent="0.25">
      <c r="A142" s="1">
        <v>2012</v>
      </c>
      <c r="B142" s="1" t="s">
        <v>231</v>
      </c>
      <c r="C142" s="1">
        <v>69073400</v>
      </c>
      <c r="D142" s="1" t="s">
        <v>1362</v>
      </c>
      <c r="E142" s="1" t="s">
        <v>232</v>
      </c>
      <c r="F142" s="1" t="s">
        <v>1301</v>
      </c>
      <c r="G142" s="27">
        <v>0.94754098360655736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22</v>
      </c>
      <c r="R142" s="1">
        <v>0</v>
      </c>
      <c r="S142" s="1">
        <v>0</v>
      </c>
      <c r="T142" s="1">
        <v>28</v>
      </c>
      <c r="U142" s="1">
        <v>55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19</v>
      </c>
      <c r="AG142" s="1">
        <v>0</v>
      </c>
      <c r="AH142" s="1">
        <v>0</v>
      </c>
      <c r="AI142" s="1">
        <v>0</v>
      </c>
      <c r="AJ142" s="1">
        <v>34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 t="s">
        <v>1355</v>
      </c>
    </row>
    <row r="143" spans="1:54" x14ac:dyDescent="0.25">
      <c r="A143" s="1">
        <v>2013</v>
      </c>
      <c r="B143" s="1" t="s">
        <v>233</v>
      </c>
      <c r="C143" s="1">
        <v>69073400</v>
      </c>
      <c r="D143" s="1" t="s">
        <v>1362</v>
      </c>
      <c r="E143" s="1" t="s">
        <v>232</v>
      </c>
      <c r="F143" s="1" t="s">
        <v>1301</v>
      </c>
      <c r="G143" s="27">
        <v>0.93178519593613929</v>
      </c>
      <c r="H143" s="1">
        <v>0</v>
      </c>
      <c r="I143" s="1">
        <v>62</v>
      </c>
      <c r="J143" s="1">
        <v>0</v>
      </c>
      <c r="K143" s="1">
        <v>0</v>
      </c>
      <c r="L143" s="1">
        <v>169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147</v>
      </c>
      <c r="BA143" s="1">
        <v>0</v>
      </c>
      <c r="BB143" s="1" t="s">
        <v>1355</v>
      </c>
    </row>
    <row r="144" spans="1:54" x14ac:dyDescent="0.25">
      <c r="A144" s="1">
        <v>2035</v>
      </c>
      <c r="B144" s="1" t="s">
        <v>234</v>
      </c>
      <c r="C144" s="1">
        <v>69073400</v>
      </c>
      <c r="D144" s="1" t="s">
        <v>1362</v>
      </c>
      <c r="E144" s="1" t="s">
        <v>232</v>
      </c>
      <c r="F144" s="1" t="s">
        <v>1301</v>
      </c>
      <c r="G144" s="27">
        <v>0.93877551020408168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21</v>
      </c>
      <c r="AY144" s="1">
        <v>0</v>
      </c>
      <c r="AZ144" s="1">
        <v>0</v>
      </c>
      <c r="BA144" s="1">
        <v>0</v>
      </c>
      <c r="BB144" s="1" t="s">
        <v>1354</v>
      </c>
    </row>
    <row r="145" spans="1:54" x14ac:dyDescent="0.25">
      <c r="A145" s="1">
        <v>2044</v>
      </c>
      <c r="B145" s="1" t="s">
        <v>235</v>
      </c>
      <c r="C145" s="1">
        <v>65624710</v>
      </c>
      <c r="D145" s="1" t="s">
        <v>1362</v>
      </c>
      <c r="E145" s="1" t="s">
        <v>232</v>
      </c>
      <c r="F145" s="1" t="s">
        <v>1302</v>
      </c>
      <c r="G145" s="27">
        <v>0.92263610315186251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158</v>
      </c>
      <c r="V145" s="1">
        <v>0</v>
      </c>
      <c r="W145" s="1">
        <v>72</v>
      </c>
      <c r="X145" s="1">
        <v>83</v>
      </c>
      <c r="Y145" s="1">
        <v>82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 t="s">
        <v>1355</v>
      </c>
    </row>
    <row r="146" spans="1:54" x14ac:dyDescent="0.25">
      <c r="A146" s="1">
        <v>2064</v>
      </c>
      <c r="B146" s="1" t="s">
        <v>236</v>
      </c>
      <c r="C146" s="1">
        <v>69073600</v>
      </c>
      <c r="D146" s="1" t="s">
        <v>1362</v>
      </c>
      <c r="E146" s="1" t="s">
        <v>237</v>
      </c>
      <c r="F146" s="1" t="s">
        <v>1301</v>
      </c>
      <c r="G146" s="27">
        <v>0.93117408906882593</v>
      </c>
      <c r="H146" s="1">
        <v>0</v>
      </c>
      <c r="I146" s="1">
        <v>0</v>
      </c>
      <c r="J146" s="1">
        <v>0</v>
      </c>
      <c r="K146" s="1">
        <v>0</v>
      </c>
      <c r="L146" s="1">
        <v>52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47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51</v>
      </c>
      <c r="BA146" s="1">
        <v>0</v>
      </c>
      <c r="BB146" s="1" t="s">
        <v>1355</v>
      </c>
    </row>
    <row r="147" spans="1:54" x14ac:dyDescent="0.25">
      <c r="A147" s="1">
        <v>2066</v>
      </c>
      <c r="B147" s="1" t="s">
        <v>238</v>
      </c>
      <c r="C147" s="1">
        <v>69073600</v>
      </c>
      <c r="D147" s="1" t="s">
        <v>1362</v>
      </c>
      <c r="E147" s="1" t="s">
        <v>237</v>
      </c>
      <c r="F147" s="1" t="s">
        <v>1301</v>
      </c>
      <c r="G147" s="27">
        <v>0.90909090909090906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42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 t="s">
        <v>1355</v>
      </c>
    </row>
    <row r="148" spans="1:54" x14ac:dyDescent="0.25">
      <c r="A148" s="1">
        <v>2075</v>
      </c>
      <c r="B148" s="1" t="s">
        <v>239</v>
      </c>
      <c r="C148" s="1">
        <v>69073700</v>
      </c>
      <c r="D148" s="1" t="s">
        <v>1362</v>
      </c>
      <c r="E148" s="1" t="s">
        <v>240</v>
      </c>
      <c r="F148" s="1" t="s">
        <v>1301</v>
      </c>
      <c r="G148" s="27">
        <v>0.94137931034482758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40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47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 t="s">
        <v>1355</v>
      </c>
    </row>
    <row r="149" spans="1:54" x14ac:dyDescent="0.25">
      <c r="A149" s="1">
        <v>2078</v>
      </c>
      <c r="B149" s="1" t="s">
        <v>241</v>
      </c>
      <c r="C149" s="1">
        <v>69061700</v>
      </c>
      <c r="D149" s="1" t="s">
        <v>1362</v>
      </c>
      <c r="E149" s="1" t="s">
        <v>242</v>
      </c>
      <c r="F149" s="1" t="s">
        <v>1301</v>
      </c>
      <c r="G149" s="27">
        <v>0.89841269841269844</v>
      </c>
      <c r="H149" s="1">
        <v>0</v>
      </c>
      <c r="I149" s="1">
        <v>21</v>
      </c>
      <c r="J149" s="1">
        <v>0</v>
      </c>
      <c r="K149" s="1">
        <v>0</v>
      </c>
      <c r="L149" s="1">
        <v>21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50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 t="s">
        <v>1355</v>
      </c>
    </row>
    <row r="150" spans="1:54" x14ac:dyDescent="0.25">
      <c r="A150" s="1">
        <v>2084</v>
      </c>
      <c r="B150" s="1" t="s">
        <v>243</v>
      </c>
      <c r="C150" s="1">
        <v>69061600</v>
      </c>
      <c r="D150" s="1" t="s">
        <v>1362</v>
      </c>
      <c r="E150" s="1" t="s">
        <v>244</v>
      </c>
      <c r="F150" s="1" t="s">
        <v>1301</v>
      </c>
      <c r="G150" s="27">
        <v>0.88461538461538458</v>
      </c>
      <c r="H150" s="1">
        <v>0</v>
      </c>
      <c r="I150" s="1">
        <v>0</v>
      </c>
      <c r="J150" s="1">
        <v>0</v>
      </c>
      <c r="K150" s="1">
        <v>0</v>
      </c>
      <c r="L150" s="1">
        <v>70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51</v>
      </c>
      <c r="U150" s="1">
        <v>0</v>
      </c>
      <c r="V150" s="1">
        <v>0</v>
      </c>
      <c r="W150" s="1">
        <v>0</v>
      </c>
      <c r="X150" s="1">
        <v>55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 t="s">
        <v>1355</v>
      </c>
    </row>
    <row r="151" spans="1:54" x14ac:dyDescent="0.25">
      <c r="A151" s="1">
        <v>2102</v>
      </c>
      <c r="B151" s="1" t="s">
        <v>245</v>
      </c>
      <c r="C151" s="1">
        <v>71499900</v>
      </c>
      <c r="D151" s="1" t="s">
        <v>1363</v>
      </c>
      <c r="E151" s="1" t="s">
        <v>246</v>
      </c>
      <c r="F151" s="1" t="s">
        <v>1322</v>
      </c>
      <c r="G151" s="27">
        <v>0.9158200290275762</v>
      </c>
      <c r="H151" s="1">
        <v>0</v>
      </c>
      <c r="I151" s="1">
        <v>0</v>
      </c>
      <c r="J151" s="1">
        <v>0</v>
      </c>
      <c r="K151" s="1">
        <v>0</v>
      </c>
      <c r="L151" s="1">
        <v>76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84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80</v>
      </c>
      <c r="AT151" s="1">
        <v>105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 t="s">
        <v>1348</v>
      </c>
    </row>
    <row r="152" spans="1:54" x14ac:dyDescent="0.25">
      <c r="A152" s="1">
        <v>2103</v>
      </c>
      <c r="B152" s="1" t="s">
        <v>1345</v>
      </c>
      <c r="C152" s="1">
        <v>60911000</v>
      </c>
      <c r="D152" s="1" t="s">
        <v>1363</v>
      </c>
      <c r="E152" s="1" t="s">
        <v>246</v>
      </c>
      <c r="F152" s="1" t="s">
        <v>1322</v>
      </c>
      <c r="G152" s="27">
        <v>0.8738916256157635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139</v>
      </c>
      <c r="V152" s="1">
        <v>0</v>
      </c>
      <c r="W152" s="1">
        <v>130</v>
      </c>
      <c r="X152" s="1">
        <v>267</v>
      </c>
      <c r="Y152" s="1">
        <v>0</v>
      </c>
      <c r="Z152" s="1">
        <v>155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 t="s">
        <v>1348</v>
      </c>
    </row>
    <row r="153" spans="1:54" x14ac:dyDescent="0.25">
      <c r="A153" s="1">
        <v>2104</v>
      </c>
      <c r="B153" s="1" t="s">
        <v>1346</v>
      </c>
      <c r="C153" s="1">
        <v>71014200</v>
      </c>
      <c r="D153" s="1" t="s">
        <v>1363</v>
      </c>
      <c r="E153" s="1" t="s">
        <v>246</v>
      </c>
      <c r="F153" s="1" t="s">
        <v>1301</v>
      </c>
      <c r="G153" s="27">
        <v>0.83638443935926776</v>
      </c>
      <c r="H153" s="1">
        <v>0</v>
      </c>
      <c r="I153" s="1">
        <v>181</v>
      </c>
      <c r="J153" s="1">
        <v>0</v>
      </c>
      <c r="K153" s="1">
        <v>0</v>
      </c>
      <c r="L153" s="1">
        <v>345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169</v>
      </c>
      <c r="AH153" s="1">
        <v>177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 t="s">
        <v>1355</v>
      </c>
    </row>
    <row r="154" spans="1:54" x14ac:dyDescent="0.25">
      <c r="A154" s="1">
        <v>2105</v>
      </c>
      <c r="B154" s="1" t="s">
        <v>248</v>
      </c>
      <c r="C154" s="1">
        <v>70912300</v>
      </c>
      <c r="D154" s="1" t="s">
        <v>1363</v>
      </c>
      <c r="E154" s="1" t="s">
        <v>246</v>
      </c>
      <c r="F154" s="1" t="s">
        <v>1322</v>
      </c>
      <c r="G154" s="27">
        <v>0.88297013720742534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70</v>
      </c>
      <c r="R154" s="1">
        <v>80</v>
      </c>
      <c r="S154" s="1">
        <v>0</v>
      </c>
      <c r="T154" s="1">
        <v>150</v>
      </c>
      <c r="U154" s="1">
        <v>0</v>
      </c>
      <c r="V154" s="1">
        <v>0</v>
      </c>
      <c r="W154" s="1">
        <v>0</v>
      </c>
      <c r="X154" s="1">
        <v>167</v>
      </c>
      <c r="Y154" s="1">
        <v>0</v>
      </c>
      <c r="Z154" s="1">
        <v>82</v>
      </c>
      <c r="AA154" s="1">
        <v>0</v>
      </c>
      <c r="AB154" s="1">
        <v>0</v>
      </c>
      <c r="AC154" s="1">
        <v>0</v>
      </c>
      <c r="AD154" s="1">
        <v>74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 t="s">
        <v>1348</v>
      </c>
    </row>
    <row r="155" spans="1:54" x14ac:dyDescent="0.25">
      <c r="A155" s="1">
        <v>2111</v>
      </c>
      <c r="B155" s="1" t="s">
        <v>249</v>
      </c>
      <c r="C155" s="1">
        <v>71014200</v>
      </c>
      <c r="D155" s="1" t="s">
        <v>1363</v>
      </c>
      <c r="E155" s="1" t="s">
        <v>246</v>
      </c>
      <c r="F155" s="1" t="s">
        <v>1301</v>
      </c>
      <c r="G155" s="27">
        <v>0.88666666666666671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109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208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 t="s">
        <v>1352</v>
      </c>
    </row>
    <row r="156" spans="1:54" x14ac:dyDescent="0.25">
      <c r="A156" s="1">
        <v>2123</v>
      </c>
      <c r="B156" s="1" t="s">
        <v>250</v>
      </c>
      <c r="C156" s="1">
        <v>71014200</v>
      </c>
      <c r="D156" s="1" t="s">
        <v>1363</v>
      </c>
      <c r="E156" s="1" t="s">
        <v>246</v>
      </c>
      <c r="F156" s="1" t="s">
        <v>1301</v>
      </c>
      <c r="G156" s="27">
        <v>0.8782991202346041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120</v>
      </c>
      <c r="Y156" s="1">
        <v>0</v>
      </c>
      <c r="Z156" s="1">
        <v>82</v>
      </c>
      <c r="AA156" s="1">
        <v>48</v>
      </c>
      <c r="AB156" s="1">
        <v>66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 t="s">
        <v>1355</v>
      </c>
    </row>
    <row r="157" spans="1:54" x14ac:dyDescent="0.25">
      <c r="A157" s="1">
        <v>2124</v>
      </c>
      <c r="B157" s="1" t="s">
        <v>251</v>
      </c>
      <c r="C157" s="1">
        <v>71014200</v>
      </c>
      <c r="D157" s="1" t="s">
        <v>1363</v>
      </c>
      <c r="E157" s="1" t="s">
        <v>246</v>
      </c>
      <c r="F157" s="1" t="s">
        <v>1301</v>
      </c>
      <c r="G157" s="27">
        <v>0.9285714285714286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55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47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 t="s">
        <v>1352</v>
      </c>
    </row>
    <row r="158" spans="1:54" x14ac:dyDescent="0.25">
      <c r="A158" s="1">
        <v>2134</v>
      </c>
      <c r="B158" s="1" t="s">
        <v>252</v>
      </c>
      <c r="C158" s="1">
        <v>71014200</v>
      </c>
      <c r="D158" s="1" t="s">
        <v>1363</v>
      </c>
      <c r="E158" s="1" t="s">
        <v>246</v>
      </c>
      <c r="F158" s="1" t="s">
        <v>1301</v>
      </c>
      <c r="G158" s="27">
        <v>0.90776699029126218</v>
      </c>
      <c r="H158" s="1">
        <v>0</v>
      </c>
      <c r="I158" s="1">
        <v>0</v>
      </c>
      <c r="J158" s="1">
        <v>0</v>
      </c>
      <c r="K158" s="1">
        <v>0</v>
      </c>
      <c r="L158" s="1">
        <v>168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62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 t="s">
        <v>1352</v>
      </c>
    </row>
    <row r="159" spans="1:54" x14ac:dyDescent="0.25">
      <c r="A159" s="1">
        <v>2205</v>
      </c>
      <c r="B159" s="1" t="s">
        <v>253</v>
      </c>
      <c r="C159" s="1">
        <v>69080300</v>
      </c>
      <c r="D159" s="1" t="s">
        <v>1363</v>
      </c>
      <c r="E159" s="1" t="s">
        <v>254</v>
      </c>
      <c r="F159" s="1" t="s">
        <v>1301</v>
      </c>
      <c r="G159" s="27">
        <v>0.93023255813953487</v>
      </c>
      <c r="H159" s="1">
        <v>0</v>
      </c>
      <c r="I159" s="1">
        <v>0</v>
      </c>
      <c r="J159" s="1">
        <v>0</v>
      </c>
      <c r="K159" s="1">
        <v>0</v>
      </c>
      <c r="L159" s="1">
        <v>30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46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 t="s">
        <v>1355</v>
      </c>
    </row>
    <row r="160" spans="1:54" x14ac:dyDescent="0.25">
      <c r="A160" s="1">
        <v>2206</v>
      </c>
      <c r="B160" s="1" t="s">
        <v>255</v>
      </c>
      <c r="C160" s="1">
        <v>69080300</v>
      </c>
      <c r="D160" s="1" t="s">
        <v>1363</v>
      </c>
      <c r="E160" s="1" t="s">
        <v>254</v>
      </c>
      <c r="F160" s="1" t="s">
        <v>1301</v>
      </c>
      <c r="G160" s="27">
        <v>0.95209580838323349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47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26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 t="s">
        <v>1355</v>
      </c>
    </row>
    <row r="161" spans="1:54" x14ac:dyDescent="0.25">
      <c r="A161" s="1">
        <v>2219</v>
      </c>
      <c r="B161" s="1" t="s">
        <v>256</v>
      </c>
      <c r="C161" s="1">
        <v>74304600</v>
      </c>
      <c r="D161" s="1" t="s">
        <v>1363</v>
      </c>
      <c r="E161" s="1" t="s">
        <v>254</v>
      </c>
      <c r="F161" s="1" t="s">
        <v>1302</v>
      </c>
      <c r="G161" s="27">
        <v>0.94444444444444442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146</v>
      </c>
      <c r="AY161" s="1">
        <v>0</v>
      </c>
      <c r="AZ161" s="1">
        <v>0</v>
      </c>
      <c r="BA161" s="1">
        <v>0</v>
      </c>
      <c r="BB161" s="1" t="s">
        <v>1355</v>
      </c>
    </row>
    <row r="162" spans="1:54" x14ac:dyDescent="0.25">
      <c r="A162" s="1">
        <v>2222</v>
      </c>
      <c r="B162" s="1" t="s">
        <v>257</v>
      </c>
      <c r="C162" s="1">
        <v>69080500</v>
      </c>
      <c r="D162" s="1" t="s">
        <v>1363</v>
      </c>
      <c r="E162" s="1" t="s">
        <v>258</v>
      </c>
      <c r="F162" s="1" t="s">
        <v>1301</v>
      </c>
      <c r="G162" s="27">
        <v>0.90928270042194093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69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71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 t="s">
        <v>1350</v>
      </c>
    </row>
    <row r="163" spans="1:54" x14ac:dyDescent="0.25">
      <c r="A163" s="1">
        <v>2263</v>
      </c>
      <c r="B163" s="1" t="s">
        <v>259</v>
      </c>
      <c r="C163" s="1">
        <v>69081400</v>
      </c>
      <c r="D163" s="1" t="s">
        <v>1363</v>
      </c>
      <c r="E163" s="1" t="s">
        <v>260</v>
      </c>
      <c r="F163" s="1" t="s">
        <v>1301</v>
      </c>
      <c r="G163" s="27">
        <v>0.94047619047619047</v>
      </c>
      <c r="H163" s="1">
        <v>0</v>
      </c>
      <c r="I163" s="1">
        <v>0</v>
      </c>
      <c r="J163" s="1">
        <v>0</v>
      </c>
      <c r="K163" s="1">
        <v>0</v>
      </c>
      <c r="L163" s="1">
        <v>25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 t="s">
        <v>1355</v>
      </c>
    </row>
    <row r="164" spans="1:54" x14ac:dyDescent="0.25">
      <c r="A164" s="1">
        <v>2278</v>
      </c>
      <c r="B164" s="1" t="s">
        <v>261</v>
      </c>
      <c r="C164" s="1">
        <v>65076778</v>
      </c>
      <c r="D164" s="1" t="s">
        <v>1363</v>
      </c>
      <c r="E164" s="1" t="s">
        <v>262</v>
      </c>
      <c r="F164" s="1" t="s">
        <v>1302</v>
      </c>
      <c r="G164" s="27">
        <v>0.75477707006369432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74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 t="s">
        <v>1355</v>
      </c>
    </row>
    <row r="165" spans="1:54" x14ac:dyDescent="0.25">
      <c r="A165" s="1">
        <v>2280</v>
      </c>
      <c r="B165" s="1" t="s">
        <v>263</v>
      </c>
      <c r="C165" s="1">
        <v>69081200</v>
      </c>
      <c r="D165" s="1" t="s">
        <v>1363</v>
      </c>
      <c r="E165" s="1" t="s">
        <v>264</v>
      </c>
      <c r="F165" s="1" t="s">
        <v>1301</v>
      </c>
      <c r="G165" s="27">
        <v>0.91388400702987693</v>
      </c>
      <c r="H165" s="1">
        <v>0</v>
      </c>
      <c r="I165" s="1">
        <v>104</v>
      </c>
      <c r="J165" s="1">
        <v>0</v>
      </c>
      <c r="K165" s="1">
        <v>0</v>
      </c>
      <c r="L165" s="1">
        <v>178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 t="s">
        <v>1352</v>
      </c>
    </row>
    <row r="166" spans="1:54" x14ac:dyDescent="0.25">
      <c r="A166" s="1">
        <v>2285</v>
      </c>
      <c r="B166" s="1" t="s">
        <v>265</v>
      </c>
      <c r="C166" s="1">
        <v>69081200</v>
      </c>
      <c r="D166" s="1" t="s">
        <v>1363</v>
      </c>
      <c r="E166" s="1" t="s">
        <v>264</v>
      </c>
      <c r="F166" s="1" t="s">
        <v>1301</v>
      </c>
      <c r="G166" s="27">
        <v>0.90909090909090906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42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 t="s">
        <v>1355</v>
      </c>
    </row>
    <row r="167" spans="1:54" x14ac:dyDescent="0.25">
      <c r="A167" s="1">
        <v>2319</v>
      </c>
      <c r="B167" s="1" t="s">
        <v>266</v>
      </c>
      <c r="C167" s="1">
        <v>69081700</v>
      </c>
      <c r="D167" s="1" t="s">
        <v>1363</v>
      </c>
      <c r="E167" s="1" t="s">
        <v>267</v>
      </c>
      <c r="F167" s="1" t="s">
        <v>1301</v>
      </c>
      <c r="G167" s="27">
        <v>0.94019933554817281</v>
      </c>
      <c r="H167" s="1">
        <v>0</v>
      </c>
      <c r="I167" s="1">
        <v>0</v>
      </c>
      <c r="J167" s="1">
        <v>0</v>
      </c>
      <c r="K167" s="1">
        <v>0</v>
      </c>
      <c r="L167" s="1">
        <v>62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21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 t="s">
        <v>1355</v>
      </c>
    </row>
    <row r="168" spans="1:54" x14ac:dyDescent="0.25">
      <c r="A168" s="1">
        <v>2375</v>
      </c>
      <c r="B168" s="1" t="s">
        <v>1328</v>
      </c>
      <c r="C168" s="1">
        <v>69081100</v>
      </c>
      <c r="D168" s="1" t="s">
        <v>1363</v>
      </c>
      <c r="E168" s="1" t="s">
        <v>268</v>
      </c>
      <c r="F168" s="1" t="s">
        <v>1301</v>
      </c>
      <c r="G168" s="27">
        <v>0.9314420803782506</v>
      </c>
      <c r="H168" s="1">
        <v>0</v>
      </c>
      <c r="I168" s="1">
        <v>0</v>
      </c>
      <c r="J168" s="1">
        <v>0</v>
      </c>
      <c r="K168" s="1">
        <v>0</v>
      </c>
      <c r="L168" s="1">
        <v>67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46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 t="s">
        <v>1355</v>
      </c>
    </row>
    <row r="169" spans="1:54" x14ac:dyDescent="0.25">
      <c r="A169" s="1">
        <v>2378</v>
      </c>
      <c r="B169" s="1" t="s">
        <v>269</v>
      </c>
      <c r="C169" s="1">
        <v>69080900</v>
      </c>
      <c r="D169" s="1" t="s">
        <v>1363</v>
      </c>
      <c r="E169" s="1" t="s">
        <v>270</v>
      </c>
      <c r="F169" s="1" t="s">
        <v>1301</v>
      </c>
      <c r="G169" s="27">
        <v>0.95195195195195192</v>
      </c>
      <c r="H169" s="1">
        <v>0</v>
      </c>
      <c r="I169" s="1">
        <v>0</v>
      </c>
      <c r="J169" s="1">
        <v>0</v>
      </c>
      <c r="K169" s="1">
        <v>0</v>
      </c>
      <c r="L169" s="1">
        <v>56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14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41</v>
      </c>
      <c r="AY169" s="1">
        <v>0</v>
      </c>
      <c r="AZ169" s="1">
        <v>0</v>
      </c>
      <c r="BA169" s="1">
        <v>0</v>
      </c>
      <c r="BB169" s="1" t="s">
        <v>1352</v>
      </c>
    </row>
    <row r="170" spans="1:54" x14ac:dyDescent="0.25">
      <c r="A170" s="1">
        <v>2401</v>
      </c>
      <c r="B170" s="1" t="s">
        <v>271</v>
      </c>
      <c r="C170" s="1">
        <v>70633700</v>
      </c>
      <c r="D170" s="1" t="s">
        <v>1363</v>
      </c>
      <c r="E170" s="1" t="s">
        <v>272</v>
      </c>
      <c r="F170" s="1" t="s">
        <v>1302</v>
      </c>
      <c r="G170" s="27">
        <v>0.85818181818181816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142</v>
      </c>
      <c r="AY170" s="1">
        <v>0</v>
      </c>
      <c r="AZ170" s="1">
        <v>0</v>
      </c>
      <c r="BA170" s="1">
        <v>0</v>
      </c>
      <c r="BB170" s="1" t="s">
        <v>1355</v>
      </c>
    </row>
    <row r="171" spans="1:54" x14ac:dyDescent="0.25">
      <c r="A171" s="1">
        <v>2422</v>
      </c>
      <c r="B171" s="1" t="s">
        <v>273</v>
      </c>
      <c r="C171" s="1">
        <v>69080800</v>
      </c>
      <c r="D171" s="1" t="s">
        <v>1363</v>
      </c>
      <c r="E171" s="1" t="s">
        <v>274</v>
      </c>
      <c r="F171" s="1" t="s">
        <v>1301</v>
      </c>
      <c r="G171" s="27">
        <v>0.921875</v>
      </c>
      <c r="H171" s="1">
        <v>0</v>
      </c>
      <c r="I171" s="1">
        <v>0</v>
      </c>
      <c r="J171" s="1">
        <v>0</v>
      </c>
      <c r="K171" s="1">
        <v>0</v>
      </c>
      <c r="L171" s="1">
        <v>61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54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32</v>
      </c>
      <c r="AQ171" s="1">
        <v>0</v>
      </c>
      <c r="AR171" s="1">
        <v>0</v>
      </c>
      <c r="AS171" s="1">
        <v>30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 t="s">
        <v>1351</v>
      </c>
    </row>
    <row r="172" spans="1:54" x14ac:dyDescent="0.25">
      <c r="A172" s="1">
        <v>2442</v>
      </c>
      <c r="B172" s="1" t="s">
        <v>1338</v>
      </c>
      <c r="C172" s="1">
        <v>71499900</v>
      </c>
      <c r="D172" s="1" t="s">
        <v>1363</v>
      </c>
      <c r="E172" s="1" t="s">
        <v>275</v>
      </c>
      <c r="F172" s="1" t="s">
        <v>1322</v>
      </c>
      <c r="G172" s="27">
        <v>0.96153846153846156</v>
      </c>
      <c r="H172" s="1">
        <v>0</v>
      </c>
      <c r="I172" s="1">
        <v>0</v>
      </c>
      <c r="J172" s="1">
        <v>0</v>
      </c>
      <c r="K172" s="1">
        <v>0</v>
      </c>
      <c r="L172" s="1">
        <v>67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123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135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 t="s">
        <v>1348</v>
      </c>
    </row>
    <row r="173" spans="1:54" x14ac:dyDescent="0.25">
      <c r="A173" s="1">
        <v>2443</v>
      </c>
      <c r="B173" s="1" t="s">
        <v>276</v>
      </c>
      <c r="C173" s="1">
        <v>70729100</v>
      </c>
      <c r="D173" s="1" t="s">
        <v>1363</v>
      </c>
      <c r="E173" s="1" t="s">
        <v>275</v>
      </c>
      <c r="F173" s="1" t="s">
        <v>1322</v>
      </c>
      <c r="G173" s="27">
        <v>0.93228536880290203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81</v>
      </c>
      <c r="S173" s="1">
        <v>0</v>
      </c>
      <c r="T173" s="1">
        <v>76</v>
      </c>
      <c r="U173" s="1">
        <v>88</v>
      </c>
      <c r="V173" s="1">
        <v>0</v>
      </c>
      <c r="W173" s="1">
        <v>86</v>
      </c>
      <c r="X173" s="1">
        <v>87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 t="s">
        <v>1348</v>
      </c>
    </row>
    <row r="174" spans="1:54" x14ac:dyDescent="0.25">
      <c r="A174" s="1">
        <v>2444</v>
      </c>
      <c r="B174" s="1" t="s">
        <v>965</v>
      </c>
      <c r="C174" s="1">
        <v>62000790</v>
      </c>
      <c r="D174" s="1" t="s">
        <v>1363</v>
      </c>
      <c r="E174" s="1" t="s">
        <v>275</v>
      </c>
      <c r="F174" s="1" t="s">
        <v>1303</v>
      </c>
      <c r="G174" s="27">
        <v>0.91297468354430378</v>
      </c>
      <c r="H174" s="1">
        <v>0</v>
      </c>
      <c r="I174" s="1">
        <v>71</v>
      </c>
      <c r="J174" s="1">
        <v>0</v>
      </c>
      <c r="K174" s="1">
        <v>0</v>
      </c>
      <c r="L174" s="1">
        <v>121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109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 t="s">
        <v>1349</v>
      </c>
    </row>
    <row r="175" spans="1:54" x14ac:dyDescent="0.25">
      <c r="A175" s="1">
        <v>2448</v>
      </c>
      <c r="B175" s="1" t="s">
        <v>991</v>
      </c>
      <c r="C175" s="1">
        <v>62000790</v>
      </c>
      <c r="D175" s="1" t="s">
        <v>1363</v>
      </c>
      <c r="E175" s="1" t="s">
        <v>275</v>
      </c>
      <c r="F175" s="1" t="s">
        <v>1303</v>
      </c>
      <c r="G175" s="27">
        <v>0.94871794871794868</v>
      </c>
      <c r="H175" s="1">
        <v>0</v>
      </c>
      <c r="I175" s="1">
        <v>0</v>
      </c>
      <c r="J175" s="1">
        <v>0</v>
      </c>
      <c r="K175" s="1">
        <v>0</v>
      </c>
      <c r="L175" s="1">
        <v>49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19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139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 t="s">
        <v>1349</v>
      </c>
    </row>
    <row r="176" spans="1:54" x14ac:dyDescent="0.25">
      <c r="A176" s="1">
        <v>2454</v>
      </c>
      <c r="B176" s="1" t="s">
        <v>279</v>
      </c>
      <c r="C176" s="1">
        <v>71124600</v>
      </c>
      <c r="D176" s="1" t="s">
        <v>1363</v>
      </c>
      <c r="E176" s="1" t="s">
        <v>275</v>
      </c>
      <c r="F176" s="1" t="s">
        <v>1302</v>
      </c>
      <c r="G176" s="27">
        <v>0.68367346938775508</v>
      </c>
      <c r="H176" s="1">
        <v>0</v>
      </c>
      <c r="I176" s="1">
        <v>19</v>
      </c>
      <c r="J176" s="1">
        <v>0</v>
      </c>
      <c r="K176" s="1">
        <v>0</v>
      </c>
      <c r="L176" s="1">
        <v>36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 t="s">
        <v>1355</v>
      </c>
    </row>
    <row r="177" spans="1:54" x14ac:dyDescent="0.25">
      <c r="A177" s="1">
        <v>2485</v>
      </c>
      <c r="B177" s="1" t="s">
        <v>280</v>
      </c>
      <c r="C177" s="1">
        <v>65044735</v>
      </c>
      <c r="D177" s="1" t="s">
        <v>1363</v>
      </c>
      <c r="E177" s="1" t="s">
        <v>275</v>
      </c>
      <c r="F177" s="1" t="s">
        <v>1322</v>
      </c>
      <c r="G177" s="27">
        <v>0.9261744966442953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84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148</v>
      </c>
      <c r="AY177" s="1">
        <v>0</v>
      </c>
      <c r="AZ177" s="1">
        <v>0</v>
      </c>
      <c r="BA177" s="1">
        <v>0</v>
      </c>
      <c r="BB177" s="1" t="s">
        <v>1348</v>
      </c>
    </row>
    <row r="178" spans="1:54" x14ac:dyDescent="0.25">
      <c r="A178" s="1">
        <v>2486</v>
      </c>
      <c r="B178" s="1" t="s">
        <v>992</v>
      </c>
      <c r="C178" s="1">
        <v>62000790</v>
      </c>
      <c r="D178" s="1" t="s">
        <v>1363</v>
      </c>
      <c r="E178" s="1" t="s">
        <v>284</v>
      </c>
      <c r="F178" s="1" t="s">
        <v>1303</v>
      </c>
      <c r="G178" s="27">
        <v>0.90706319702602234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47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31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43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 t="s">
        <v>1349</v>
      </c>
    </row>
    <row r="179" spans="1:54" x14ac:dyDescent="0.25">
      <c r="A179" s="1">
        <v>2514</v>
      </c>
      <c r="B179" s="1" t="s">
        <v>283</v>
      </c>
      <c r="C179" s="1">
        <v>71430300</v>
      </c>
      <c r="D179" s="1" t="s">
        <v>1363</v>
      </c>
      <c r="E179" s="1" t="s">
        <v>284</v>
      </c>
      <c r="F179" s="1" t="s">
        <v>1302</v>
      </c>
      <c r="G179" s="27">
        <v>0.875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95</v>
      </c>
      <c r="AY179" s="1">
        <v>0</v>
      </c>
      <c r="AZ179" s="1">
        <v>0</v>
      </c>
      <c r="BA179" s="1">
        <v>0</v>
      </c>
      <c r="BB179" s="1" t="s">
        <v>1355</v>
      </c>
    </row>
    <row r="180" spans="1:54" x14ac:dyDescent="0.25">
      <c r="A180" s="1">
        <v>2530</v>
      </c>
      <c r="B180" s="1" t="s">
        <v>995</v>
      </c>
      <c r="C180" s="1">
        <v>62000790</v>
      </c>
      <c r="D180" s="1" t="s">
        <v>1363</v>
      </c>
      <c r="E180" s="1" t="s">
        <v>996</v>
      </c>
      <c r="F180" s="1" t="s">
        <v>1303</v>
      </c>
      <c r="G180" s="27">
        <v>0.92259414225941427</v>
      </c>
      <c r="H180" s="1">
        <v>0</v>
      </c>
      <c r="I180" s="1">
        <v>0</v>
      </c>
      <c r="J180" s="1">
        <v>0</v>
      </c>
      <c r="K180" s="1">
        <v>0</v>
      </c>
      <c r="L180" s="1">
        <v>74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55</v>
      </c>
      <c r="AY180" s="1">
        <v>0</v>
      </c>
      <c r="AZ180" s="1">
        <v>0</v>
      </c>
      <c r="BA180" s="1">
        <v>0</v>
      </c>
      <c r="BB180" s="1" t="s">
        <v>1349</v>
      </c>
    </row>
    <row r="181" spans="1:54" x14ac:dyDescent="0.25">
      <c r="A181" s="1">
        <v>40429</v>
      </c>
      <c r="B181" s="1" t="s">
        <v>1276</v>
      </c>
      <c r="C181" s="1">
        <v>70938800</v>
      </c>
      <c r="D181" s="1" t="s">
        <v>1358</v>
      </c>
      <c r="E181" s="1" t="s">
        <v>66</v>
      </c>
      <c r="F181" s="1" t="s">
        <v>1301</v>
      </c>
      <c r="G181" s="27">
        <v>0.6788672522114213</v>
      </c>
      <c r="H181" s="1">
        <v>55</v>
      </c>
      <c r="I181" s="1">
        <v>31</v>
      </c>
      <c r="J181" s="1">
        <v>0</v>
      </c>
      <c r="K181" s="1">
        <v>0</v>
      </c>
      <c r="L181" s="1">
        <v>35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81</v>
      </c>
      <c r="U181" s="1">
        <v>105</v>
      </c>
      <c r="V181" s="1">
        <v>0</v>
      </c>
      <c r="W181" s="1">
        <v>0</v>
      </c>
      <c r="X181" s="1">
        <v>62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90</v>
      </c>
      <c r="AL181" s="1">
        <v>0</v>
      </c>
      <c r="AM181" s="1">
        <v>144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 t="s">
        <v>1354</v>
      </c>
    </row>
    <row r="182" spans="1:54" x14ac:dyDescent="0.25">
      <c r="A182" s="1">
        <v>2549</v>
      </c>
      <c r="B182" s="1" t="s">
        <v>1305</v>
      </c>
      <c r="C182" s="1">
        <v>0</v>
      </c>
      <c r="D182" s="1" t="s">
        <v>1363</v>
      </c>
      <c r="E182" s="1" t="s">
        <v>288</v>
      </c>
      <c r="F182" s="1" t="s">
        <v>1301</v>
      </c>
      <c r="G182" s="27">
        <v>0.82595561752062274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43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 t="s">
        <v>1355</v>
      </c>
    </row>
    <row r="183" spans="1:54" x14ac:dyDescent="0.25">
      <c r="A183" s="1">
        <v>2552</v>
      </c>
      <c r="B183" s="1" t="s">
        <v>1344</v>
      </c>
      <c r="C183" s="1">
        <v>69090600</v>
      </c>
      <c r="D183" s="1" t="s">
        <v>1363</v>
      </c>
      <c r="E183" s="1" t="s">
        <v>288</v>
      </c>
      <c r="F183" s="1" t="s">
        <v>1301</v>
      </c>
      <c r="G183" s="27">
        <v>0.94379194630872487</v>
      </c>
      <c r="H183" s="1">
        <v>0</v>
      </c>
      <c r="I183" s="1">
        <v>83</v>
      </c>
      <c r="J183" s="1">
        <v>0</v>
      </c>
      <c r="K183" s="1">
        <v>0</v>
      </c>
      <c r="L183" s="1">
        <v>87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85</v>
      </c>
      <c r="V183" s="1">
        <v>0</v>
      </c>
      <c r="W183" s="1">
        <v>0</v>
      </c>
      <c r="X183" s="1">
        <v>0</v>
      </c>
      <c r="Y183" s="1">
        <v>162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48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50</v>
      </c>
      <c r="AQ183" s="1">
        <v>0</v>
      </c>
      <c r="AR183" s="1">
        <v>0</v>
      </c>
      <c r="AS183" s="1">
        <v>90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 t="s">
        <v>1355</v>
      </c>
    </row>
    <row r="184" spans="1:54" x14ac:dyDescent="0.25">
      <c r="A184" s="1">
        <v>2583</v>
      </c>
      <c r="B184" s="1" t="s">
        <v>289</v>
      </c>
      <c r="C184" s="1">
        <v>69090500</v>
      </c>
      <c r="D184" s="1" t="s">
        <v>1363</v>
      </c>
      <c r="E184" s="1" t="s">
        <v>290</v>
      </c>
      <c r="F184" s="1" t="s">
        <v>1301</v>
      </c>
      <c r="G184" s="27">
        <v>0.91343283582089552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54</v>
      </c>
      <c r="AY184" s="1">
        <v>0</v>
      </c>
      <c r="AZ184" s="1">
        <v>0</v>
      </c>
      <c r="BA184" s="1">
        <v>0</v>
      </c>
      <c r="BB184" s="1" t="s">
        <v>1355</v>
      </c>
    </row>
    <row r="185" spans="1:54" x14ac:dyDescent="0.25">
      <c r="A185" s="1">
        <v>2612</v>
      </c>
      <c r="B185" s="1" t="s">
        <v>291</v>
      </c>
      <c r="C185" s="1">
        <v>69091000</v>
      </c>
      <c r="D185" s="1" t="s">
        <v>1363</v>
      </c>
      <c r="E185" s="1" t="s">
        <v>292</v>
      </c>
      <c r="F185" s="1" t="s">
        <v>1301</v>
      </c>
      <c r="G185" s="27">
        <v>0.946524064171123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 t="s">
        <v>1354</v>
      </c>
    </row>
    <row r="186" spans="1:54" x14ac:dyDescent="0.25">
      <c r="A186" s="1">
        <v>2657</v>
      </c>
      <c r="B186" s="1" t="s">
        <v>293</v>
      </c>
      <c r="C186" s="1">
        <v>69073800</v>
      </c>
      <c r="D186" s="1" t="s">
        <v>1363</v>
      </c>
      <c r="E186" s="1" t="s">
        <v>294</v>
      </c>
      <c r="F186" s="1" t="s">
        <v>1301</v>
      </c>
      <c r="G186" s="27">
        <v>0.89719626168224298</v>
      </c>
      <c r="H186" s="1">
        <v>0</v>
      </c>
      <c r="I186" s="1">
        <v>33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45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 t="s">
        <v>1355</v>
      </c>
    </row>
    <row r="187" spans="1:54" x14ac:dyDescent="0.25">
      <c r="A187" s="1">
        <v>2701</v>
      </c>
      <c r="B187" s="1" t="s">
        <v>295</v>
      </c>
      <c r="C187" s="1">
        <v>69091300</v>
      </c>
      <c r="D187" s="1" t="s">
        <v>1363</v>
      </c>
      <c r="E187" s="1" t="s">
        <v>296</v>
      </c>
      <c r="F187" s="1" t="s">
        <v>1301</v>
      </c>
      <c r="G187" s="27">
        <v>0.92788461538461542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27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 t="s">
        <v>1355</v>
      </c>
    </row>
    <row r="188" spans="1:54" x14ac:dyDescent="0.25">
      <c r="A188" s="1">
        <v>2737</v>
      </c>
      <c r="B188" s="1" t="s">
        <v>297</v>
      </c>
      <c r="C188" s="1">
        <v>69100100</v>
      </c>
      <c r="D188" s="1" t="s">
        <v>1364</v>
      </c>
      <c r="E188" s="1" t="s">
        <v>299</v>
      </c>
      <c r="F188" s="1" t="s">
        <v>1301</v>
      </c>
      <c r="G188" s="27">
        <v>0.98076923076923073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13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13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 t="s">
        <v>1355</v>
      </c>
    </row>
    <row r="189" spans="1:54" x14ac:dyDescent="0.25">
      <c r="A189" s="1">
        <v>2793</v>
      </c>
      <c r="B189" s="1" t="s">
        <v>300</v>
      </c>
      <c r="C189" s="1">
        <v>71499900</v>
      </c>
      <c r="D189" s="1" t="s">
        <v>1364</v>
      </c>
      <c r="E189" s="1" t="s">
        <v>299</v>
      </c>
      <c r="F189" s="1" t="s">
        <v>1322</v>
      </c>
      <c r="G189" s="27">
        <v>0.93723129836629404</v>
      </c>
      <c r="H189" s="1">
        <v>0</v>
      </c>
      <c r="I189" s="1">
        <v>0</v>
      </c>
      <c r="J189" s="1">
        <v>0</v>
      </c>
      <c r="K189" s="1">
        <v>0</v>
      </c>
      <c r="L189" s="1">
        <v>75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56</v>
      </c>
      <c r="S189" s="1">
        <v>0</v>
      </c>
      <c r="T189" s="1">
        <v>35</v>
      </c>
      <c r="U189" s="1">
        <v>138</v>
      </c>
      <c r="V189" s="1">
        <v>0</v>
      </c>
      <c r="W189" s="1">
        <v>42</v>
      </c>
      <c r="X189" s="1">
        <v>63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75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80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 t="s">
        <v>1348</v>
      </c>
    </row>
    <row r="190" spans="1:54" x14ac:dyDescent="0.25">
      <c r="A190" s="1">
        <v>2794</v>
      </c>
      <c r="B190" s="1" t="s">
        <v>301</v>
      </c>
      <c r="C190" s="1">
        <v>69100300</v>
      </c>
      <c r="D190" s="1" t="s">
        <v>1364</v>
      </c>
      <c r="E190" s="1" t="s">
        <v>302</v>
      </c>
      <c r="F190" s="1" t="s">
        <v>1301</v>
      </c>
      <c r="G190" s="27">
        <v>0.94545454545454544</v>
      </c>
      <c r="H190" s="1">
        <v>0</v>
      </c>
      <c r="I190" s="1">
        <v>0</v>
      </c>
      <c r="J190" s="1">
        <v>0</v>
      </c>
      <c r="K190" s="1">
        <v>0</v>
      </c>
      <c r="L190" s="1">
        <v>31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41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35</v>
      </c>
      <c r="AT190" s="1">
        <v>0</v>
      </c>
      <c r="AU190" s="1">
        <v>0</v>
      </c>
      <c r="AV190" s="1">
        <v>0</v>
      </c>
      <c r="AW190" s="1">
        <v>0</v>
      </c>
      <c r="AX190" s="1">
        <v>25</v>
      </c>
      <c r="AY190" s="1">
        <v>0</v>
      </c>
      <c r="AZ190" s="1">
        <v>0</v>
      </c>
      <c r="BA190" s="1">
        <v>0</v>
      </c>
      <c r="BB190" s="1" t="s">
        <v>1355</v>
      </c>
    </row>
    <row r="191" spans="1:54" x14ac:dyDescent="0.25">
      <c r="A191" s="1">
        <v>2835</v>
      </c>
      <c r="B191" s="1" t="s">
        <v>303</v>
      </c>
      <c r="C191" s="1">
        <v>69110100</v>
      </c>
      <c r="D191" s="1" t="s">
        <v>1364</v>
      </c>
      <c r="E191" s="1" t="s">
        <v>304</v>
      </c>
      <c r="F191" s="1" t="s">
        <v>1301</v>
      </c>
      <c r="G191" s="27">
        <v>0.96728971962616828</v>
      </c>
      <c r="H191" s="1">
        <v>0</v>
      </c>
      <c r="I191" s="1">
        <v>33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36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43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34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 t="s">
        <v>1355</v>
      </c>
    </row>
    <row r="192" spans="1:54" x14ac:dyDescent="0.25">
      <c r="A192" s="1">
        <v>2836</v>
      </c>
      <c r="B192" s="1" t="s">
        <v>305</v>
      </c>
      <c r="C192" s="1">
        <v>69110100</v>
      </c>
      <c r="D192" s="1" t="s">
        <v>1364</v>
      </c>
      <c r="E192" s="1" t="s">
        <v>304</v>
      </c>
      <c r="F192" s="1" t="s">
        <v>1301</v>
      </c>
      <c r="G192" s="27">
        <v>0.92244897959183669</v>
      </c>
      <c r="H192" s="1">
        <v>0</v>
      </c>
      <c r="I192" s="1">
        <v>0</v>
      </c>
      <c r="J192" s="1">
        <v>0</v>
      </c>
      <c r="K192" s="1">
        <v>0</v>
      </c>
      <c r="L192" s="1">
        <v>16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47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21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 t="s">
        <v>1355</v>
      </c>
    </row>
    <row r="193" spans="1:54" x14ac:dyDescent="0.25">
      <c r="A193" s="1">
        <v>2865</v>
      </c>
      <c r="B193" s="1" t="s">
        <v>306</v>
      </c>
      <c r="C193" s="1">
        <v>65044735</v>
      </c>
      <c r="D193" s="1" t="s">
        <v>1364</v>
      </c>
      <c r="E193" s="1" t="s">
        <v>304</v>
      </c>
      <c r="F193" s="1" t="s">
        <v>1322</v>
      </c>
      <c r="G193" s="27">
        <v>0.90934065934065933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151</v>
      </c>
      <c r="AY193" s="1">
        <v>0</v>
      </c>
      <c r="AZ193" s="1">
        <v>0</v>
      </c>
      <c r="BA193" s="1">
        <v>0</v>
      </c>
      <c r="BB193" s="1" t="s">
        <v>1348</v>
      </c>
    </row>
    <row r="194" spans="1:54" x14ac:dyDescent="0.25">
      <c r="A194" s="1">
        <v>2908</v>
      </c>
      <c r="B194" s="1" t="s">
        <v>1309</v>
      </c>
      <c r="C194" s="1">
        <v>69100500</v>
      </c>
      <c r="D194" s="1" t="s">
        <v>1364</v>
      </c>
      <c r="E194" s="1" t="s">
        <v>307</v>
      </c>
      <c r="F194" s="1" t="s">
        <v>1301</v>
      </c>
      <c r="G194" s="27">
        <v>0.9662921348314607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14</v>
      </c>
      <c r="AQ194" s="1">
        <v>0</v>
      </c>
      <c r="AR194" s="1">
        <v>0</v>
      </c>
      <c r="AS194" s="1">
        <v>0</v>
      </c>
      <c r="AT194" s="1">
        <v>0</v>
      </c>
      <c r="AU194" s="1">
        <v>28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 t="s">
        <v>1352</v>
      </c>
    </row>
    <row r="195" spans="1:54" x14ac:dyDescent="0.25">
      <c r="A195" s="1">
        <v>2934</v>
      </c>
      <c r="B195" s="1" t="s">
        <v>308</v>
      </c>
      <c r="C195" s="1">
        <v>69110400</v>
      </c>
      <c r="D195" s="1" t="s">
        <v>1364</v>
      </c>
      <c r="E195" s="1" t="s">
        <v>309</v>
      </c>
      <c r="F195" s="1" t="s">
        <v>1301</v>
      </c>
      <c r="G195" s="27">
        <v>0.94324853228962813</v>
      </c>
      <c r="H195" s="1">
        <v>0</v>
      </c>
      <c r="I195" s="1">
        <v>0</v>
      </c>
      <c r="J195" s="1">
        <v>0</v>
      </c>
      <c r="K195" s="1">
        <v>0</v>
      </c>
      <c r="L195" s="1">
        <v>113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135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137</v>
      </c>
      <c r="AT195" s="1">
        <v>136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 t="s">
        <v>1352</v>
      </c>
    </row>
    <row r="196" spans="1:54" x14ac:dyDescent="0.25">
      <c r="A196" s="1">
        <v>2937</v>
      </c>
      <c r="B196" s="1" t="s">
        <v>310</v>
      </c>
      <c r="C196" s="1">
        <v>69110400</v>
      </c>
      <c r="D196" s="1" t="s">
        <v>1364</v>
      </c>
      <c r="E196" s="1" t="s">
        <v>309</v>
      </c>
      <c r="F196" s="1" t="s">
        <v>1301</v>
      </c>
      <c r="G196" s="27">
        <v>0.96314102564102566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20</v>
      </c>
      <c r="Q196" s="1">
        <v>0</v>
      </c>
      <c r="R196" s="1">
        <v>0</v>
      </c>
      <c r="S196" s="1">
        <v>0</v>
      </c>
      <c r="T196" s="1">
        <v>70</v>
      </c>
      <c r="U196" s="1">
        <v>0</v>
      </c>
      <c r="V196" s="1">
        <v>0</v>
      </c>
      <c r="W196" s="1">
        <v>48</v>
      </c>
      <c r="X196" s="1">
        <v>110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27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9</v>
      </c>
      <c r="AX196" s="1">
        <v>0</v>
      </c>
      <c r="AY196" s="1">
        <v>0</v>
      </c>
      <c r="AZ196" s="1">
        <v>0</v>
      </c>
      <c r="BA196" s="1">
        <v>0</v>
      </c>
      <c r="BB196" s="1" t="s">
        <v>1355</v>
      </c>
    </row>
    <row r="197" spans="1:54" x14ac:dyDescent="0.25">
      <c r="A197" s="1">
        <v>2938</v>
      </c>
      <c r="B197" s="1" t="s">
        <v>311</v>
      </c>
      <c r="C197" s="1">
        <v>69110400</v>
      </c>
      <c r="D197" s="1" t="s">
        <v>1364</v>
      </c>
      <c r="E197" s="1" t="s">
        <v>309</v>
      </c>
      <c r="F197" s="1" t="s">
        <v>1301</v>
      </c>
      <c r="G197" s="27">
        <v>0.93306122448979589</v>
      </c>
      <c r="H197" s="1">
        <v>0</v>
      </c>
      <c r="I197" s="1">
        <v>162</v>
      </c>
      <c r="J197" s="1">
        <v>0</v>
      </c>
      <c r="K197" s="1">
        <v>0</v>
      </c>
      <c r="L197" s="1">
        <v>440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 t="s">
        <v>1352</v>
      </c>
    </row>
    <row r="198" spans="1:54" x14ac:dyDescent="0.25">
      <c r="A198" s="1">
        <v>2939</v>
      </c>
      <c r="B198" s="1" t="s">
        <v>247</v>
      </c>
      <c r="C198" s="1">
        <v>69110400</v>
      </c>
      <c r="D198" s="1" t="s">
        <v>1364</v>
      </c>
      <c r="E198" s="1" t="s">
        <v>309</v>
      </c>
      <c r="F198" s="1" t="s">
        <v>1301</v>
      </c>
      <c r="G198" s="27">
        <v>0.89056603773584908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25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37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11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 t="s">
        <v>1355</v>
      </c>
    </row>
    <row r="199" spans="1:54" x14ac:dyDescent="0.25">
      <c r="A199" s="1">
        <v>2940</v>
      </c>
      <c r="B199" s="1" t="s">
        <v>313</v>
      </c>
      <c r="C199" s="1">
        <v>69110400</v>
      </c>
      <c r="D199" s="1" t="s">
        <v>1364</v>
      </c>
      <c r="E199" s="1" t="s">
        <v>309</v>
      </c>
      <c r="F199" s="1" t="s">
        <v>1301</v>
      </c>
      <c r="G199" s="27">
        <v>0.86904761904761907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20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24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 t="s">
        <v>1355</v>
      </c>
    </row>
    <row r="200" spans="1:54" x14ac:dyDescent="0.25">
      <c r="A200" s="1">
        <v>8501</v>
      </c>
      <c r="B200" s="1" t="s">
        <v>673</v>
      </c>
      <c r="C200" s="1">
        <v>69070100</v>
      </c>
      <c r="D200" s="1" t="s">
        <v>1369</v>
      </c>
      <c r="E200" s="1" t="s">
        <v>671</v>
      </c>
      <c r="F200" s="1" t="s">
        <v>1301</v>
      </c>
      <c r="G200" s="27">
        <v>0.6953125</v>
      </c>
      <c r="H200" s="1">
        <v>0</v>
      </c>
      <c r="I200" s="1">
        <v>84</v>
      </c>
      <c r="J200" s="1">
        <v>0</v>
      </c>
      <c r="K200" s="1">
        <v>0</v>
      </c>
      <c r="L200" s="1">
        <v>82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101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 t="s">
        <v>1355</v>
      </c>
    </row>
    <row r="201" spans="1:54" x14ac:dyDescent="0.25">
      <c r="A201" s="1">
        <v>9292</v>
      </c>
      <c r="B201" s="1" t="s">
        <v>728</v>
      </c>
      <c r="C201" s="1">
        <v>70933700</v>
      </c>
      <c r="D201" s="1" t="s">
        <v>1369</v>
      </c>
      <c r="E201" s="1" t="s">
        <v>727</v>
      </c>
      <c r="F201" s="1" t="s">
        <v>1301</v>
      </c>
      <c r="G201" s="27">
        <v>0.84328358208955223</v>
      </c>
      <c r="H201" s="1">
        <v>0</v>
      </c>
      <c r="I201" s="1">
        <v>60</v>
      </c>
      <c r="J201" s="1">
        <v>0</v>
      </c>
      <c r="K201" s="1">
        <v>0</v>
      </c>
      <c r="L201" s="1">
        <v>62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63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 t="s">
        <v>1354</v>
      </c>
    </row>
    <row r="202" spans="1:54" x14ac:dyDescent="0.25">
      <c r="A202" s="1">
        <v>41375</v>
      </c>
      <c r="B202" s="1" t="s">
        <v>1279</v>
      </c>
      <c r="C202" s="1">
        <v>65058088</v>
      </c>
      <c r="D202" s="1" t="s">
        <v>1367</v>
      </c>
      <c r="E202" s="1" t="s">
        <v>652</v>
      </c>
      <c r="F202" s="1" t="s">
        <v>1302</v>
      </c>
      <c r="G202" s="27">
        <v>0.71436329079554706</v>
      </c>
      <c r="H202" s="1">
        <v>0</v>
      </c>
      <c r="I202" s="1">
        <v>0</v>
      </c>
      <c r="J202" s="1">
        <v>0</v>
      </c>
      <c r="K202" s="1">
        <v>0</v>
      </c>
      <c r="L202" s="1">
        <v>43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 t="s">
        <v>1355</v>
      </c>
    </row>
    <row r="203" spans="1:54" x14ac:dyDescent="0.25">
      <c r="A203" s="1">
        <v>8427</v>
      </c>
      <c r="B203" s="1" t="s">
        <v>665</v>
      </c>
      <c r="C203" s="1">
        <v>70931900</v>
      </c>
      <c r="D203" s="1" t="s">
        <v>1368</v>
      </c>
      <c r="E203" s="1" t="s">
        <v>663</v>
      </c>
      <c r="F203" s="1" t="s">
        <v>1301</v>
      </c>
      <c r="G203" s="27">
        <v>0.88923076923076927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5</v>
      </c>
      <c r="N203" s="1">
        <v>0</v>
      </c>
      <c r="O203" s="1">
        <v>0</v>
      </c>
      <c r="P203" s="1">
        <v>44</v>
      </c>
      <c r="Q203" s="1">
        <v>0</v>
      </c>
      <c r="R203" s="1">
        <v>12</v>
      </c>
      <c r="S203" s="1">
        <v>1</v>
      </c>
      <c r="T203" s="1">
        <v>32</v>
      </c>
      <c r="U203" s="1">
        <v>37</v>
      </c>
      <c r="V203" s="1">
        <v>0</v>
      </c>
      <c r="W203" s="1">
        <v>19</v>
      </c>
      <c r="X203" s="1">
        <v>37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 t="s">
        <v>1355</v>
      </c>
    </row>
    <row r="204" spans="1:54" x14ac:dyDescent="0.25">
      <c r="A204" s="1">
        <v>11155</v>
      </c>
      <c r="B204" s="1" t="s">
        <v>907</v>
      </c>
      <c r="C204" s="1">
        <v>70892100</v>
      </c>
      <c r="D204" s="1" t="s">
        <v>1361</v>
      </c>
      <c r="E204" s="1" t="s">
        <v>116</v>
      </c>
      <c r="F204" s="1" t="s">
        <v>1301</v>
      </c>
      <c r="G204" s="27">
        <v>0.93307839388145319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32</v>
      </c>
      <c r="N204" s="1">
        <v>0</v>
      </c>
      <c r="O204" s="1">
        <v>0</v>
      </c>
      <c r="P204" s="1">
        <v>0</v>
      </c>
      <c r="Q204" s="1">
        <v>0</v>
      </c>
      <c r="R204" s="1">
        <v>41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130</v>
      </c>
      <c r="AA204" s="1">
        <v>0</v>
      </c>
      <c r="AB204" s="1">
        <v>45</v>
      </c>
      <c r="AC204" s="1">
        <v>0</v>
      </c>
      <c r="AD204" s="1">
        <v>0</v>
      </c>
      <c r="AE204" s="1">
        <v>27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 t="s">
        <v>1350</v>
      </c>
    </row>
    <row r="205" spans="1:54" x14ac:dyDescent="0.25">
      <c r="A205" s="1">
        <v>2961</v>
      </c>
      <c r="B205" s="1" t="s">
        <v>314</v>
      </c>
      <c r="C205" s="1">
        <v>69110400</v>
      </c>
      <c r="D205" s="1" t="s">
        <v>1364</v>
      </c>
      <c r="E205" s="1" t="s">
        <v>309</v>
      </c>
      <c r="F205" s="1" t="s">
        <v>1301</v>
      </c>
      <c r="G205" s="27">
        <v>0.8143630440639773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86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86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 t="s">
        <v>1355</v>
      </c>
    </row>
    <row r="206" spans="1:54" x14ac:dyDescent="0.25">
      <c r="A206" s="1">
        <v>2974</v>
      </c>
      <c r="B206" s="1" t="s">
        <v>120</v>
      </c>
      <c r="C206" s="1">
        <v>69110400</v>
      </c>
      <c r="D206" s="1" t="s">
        <v>1364</v>
      </c>
      <c r="E206" s="1" t="s">
        <v>309</v>
      </c>
      <c r="F206" s="1" t="s">
        <v>1301</v>
      </c>
      <c r="G206" s="27">
        <v>0.92105263157894735</v>
      </c>
      <c r="H206" s="1">
        <v>0</v>
      </c>
      <c r="I206" s="1">
        <v>0</v>
      </c>
      <c r="J206" s="1">
        <v>0</v>
      </c>
      <c r="K206" s="1">
        <v>0</v>
      </c>
      <c r="L206" s="1">
        <v>9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 t="s">
        <v>1355</v>
      </c>
    </row>
    <row r="207" spans="1:54" x14ac:dyDescent="0.25">
      <c r="A207" s="1">
        <v>2979</v>
      </c>
      <c r="B207" s="1" t="s">
        <v>315</v>
      </c>
      <c r="C207" s="1">
        <v>69110400</v>
      </c>
      <c r="D207" s="1" t="s">
        <v>1364</v>
      </c>
      <c r="E207" s="1" t="s">
        <v>309</v>
      </c>
      <c r="F207" s="1" t="s">
        <v>1301</v>
      </c>
      <c r="G207" s="27">
        <v>0.9732142857142857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45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 t="s">
        <v>1355</v>
      </c>
    </row>
    <row r="208" spans="1:54" x14ac:dyDescent="0.25">
      <c r="A208" s="1">
        <v>3006</v>
      </c>
      <c r="B208" s="1" t="s">
        <v>316</v>
      </c>
      <c r="C208" s="1">
        <v>80230500</v>
      </c>
      <c r="D208" s="1" t="s">
        <v>1364</v>
      </c>
      <c r="E208" s="1" t="s">
        <v>309</v>
      </c>
      <c r="F208" s="1" t="s">
        <v>1302</v>
      </c>
      <c r="G208" s="27">
        <v>0.85799319727891155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97</v>
      </c>
      <c r="V208" s="1">
        <v>0</v>
      </c>
      <c r="W208" s="1">
        <v>92</v>
      </c>
      <c r="X208" s="1">
        <v>92</v>
      </c>
      <c r="Y208" s="1">
        <v>88</v>
      </c>
      <c r="Z208" s="1">
        <v>0</v>
      </c>
      <c r="AA208" s="1">
        <v>0</v>
      </c>
      <c r="AB208" s="1">
        <v>0</v>
      </c>
      <c r="AC208" s="1">
        <v>79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 t="s">
        <v>1355</v>
      </c>
    </row>
    <row r="209" spans="1:54" x14ac:dyDescent="0.25">
      <c r="A209" s="1">
        <v>3016</v>
      </c>
      <c r="B209" s="1" t="s">
        <v>317</v>
      </c>
      <c r="C209" s="1">
        <v>69110600</v>
      </c>
      <c r="D209" s="1" t="s">
        <v>1364</v>
      </c>
      <c r="E209" s="1" t="s">
        <v>318</v>
      </c>
      <c r="F209" s="1" t="s">
        <v>1301</v>
      </c>
      <c r="G209" s="27">
        <v>0.9563106796116505</v>
      </c>
      <c r="H209" s="1">
        <v>0</v>
      </c>
      <c r="I209" s="1">
        <v>0</v>
      </c>
      <c r="J209" s="1">
        <v>0</v>
      </c>
      <c r="K209" s="1">
        <v>0</v>
      </c>
      <c r="L209" s="1">
        <v>28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39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 t="s">
        <v>1353</v>
      </c>
    </row>
    <row r="210" spans="1:54" x14ac:dyDescent="0.25">
      <c r="A210" s="1">
        <v>3033</v>
      </c>
      <c r="B210" s="1" t="s">
        <v>1325</v>
      </c>
      <c r="C210" s="1">
        <v>69110700</v>
      </c>
      <c r="D210" s="1" t="s">
        <v>1364</v>
      </c>
      <c r="E210" s="1" t="s">
        <v>319</v>
      </c>
      <c r="F210" s="1" t="s">
        <v>1301</v>
      </c>
      <c r="G210" s="27">
        <v>0.94140625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33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71</v>
      </c>
      <c r="AY210" s="1">
        <v>0</v>
      </c>
      <c r="AZ210" s="1">
        <v>0</v>
      </c>
      <c r="BA210" s="1">
        <v>0</v>
      </c>
      <c r="BB210" s="1" t="s">
        <v>1355</v>
      </c>
    </row>
    <row r="211" spans="1:54" x14ac:dyDescent="0.25">
      <c r="A211" s="1">
        <v>3055</v>
      </c>
      <c r="B211" s="1" t="s">
        <v>320</v>
      </c>
      <c r="C211" s="1">
        <v>69110500</v>
      </c>
      <c r="D211" s="1" t="s">
        <v>1364</v>
      </c>
      <c r="E211" s="1" t="s">
        <v>321</v>
      </c>
      <c r="F211" s="1" t="s">
        <v>1301</v>
      </c>
      <c r="G211" s="27">
        <v>0.95534290271132372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52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62</v>
      </c>
      <c r="AT211" s="1">
        <v>0</v>
      </c>
      <c r="AU211" s="1">
        <v>0</v>
      </c>
      <c r="AV211" s="1">
        <v>0</v>
      </c>
      <c r="AW211" s="1">
        <v>0</v>
      </c>
      <c r="AX211" s="1">
        <v>59</v>
      </c>
      <c r="AY211" s="1">
        <v>0</v>
      </c>
      <c r="AZ211" s="1">
        <v>0</v>
      </c>
      <c r="BA211" s="1">
        <v>0</v>
      </c>
      <c r="BB211" s="1" t="s">
        <v>1353</v>
      </c>
    </row>
    <row r="212" spans="1:54" x14ac:dyDescent="0.25">
      <c r="A212" s="1">
        <v>3126</v>
      </c>
      <c r="B212" s="1" t="s">
        <v>322</v>
      </c>
      <c r="C212" s="1">
        <v>70083600</v>
      </c>
      <c r="D212" s="1" t="s">
        <v>1364</v>
      </c>
      <c r="E212" s="1" t="s">
        <v>298</v>
      </c>
      <c r="F212" s="1" t="s">
        <v>1302</v>
      </c>
      <c r="G212" s="27">
        <v>0.98755186721991706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38</v>
      </c>
      <c r="AT212" s="1">
        <v>53</v>
      </c>
      <c r="AU212" s="1">
        <v>0</v>
      </c>
      <c r="AV212" s="1">
        <v>0</v>
      </c>
      <c r="AW212" s="1">
        <v>0</v>
      </c>
      <c r="AX212" s="1">
        <v>30</v>
      </c>
      <c r="AY212" s="1">
        <v>0</v>
      </c>
      <c r="AZ212" s="1">
        <v>0</v>
      </c>
      <c r="BA212" s="1">
        <v>0</v>
      </c>
      <c r="BB212" s="1" t="s">
        <v>1355</v>
      </c>
    </row>
    <row r="213" spans="1:54" x14ac:dyDescent="0.25">
      <c r="A213" s="1">
        <v>3127</v>
      </c>
      <c r="B213" s="1" t="s">
        <v>323</v>
      </c>
      <c r="C213" s="1">
        <v>65044735</v>
      </c>
      <c r="D213" s="1" t="s">
        <v>1364</v>
      </c>
      <c r="E213" s="1" t="s">
        <v>298</v>
      </c>
      <c r="F213" s="1" t="s">
        <v>1322</v>
      </c>
      <c r="G213" s="27">
        <v>0.88031914893617025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198</v>
      </c>
      <c r="AY213" s="1">
        <v>0</v>
      </c>
      <c r="AZ213" s="1">
        <v>0</v>
      </c>
      <c r="BA213" s="1">
        <v>0</v>
      </c>
      <c r="BB213" s="1" t="s">
        <v>1348</v>
      </c>
    </row>
    <row r="214" spans="1:54" x14ac:dyDescent="0.25">
      <c r="A214" s="1">
        <v>3128</v>
      </c>
      <c r="B214" s="1" t="s">
        <v>324</v>
      </c>
      <c r="C214" s="1">
        <v>69120200</v>
      </c>
      <c r="D214" s="1" t="s">
        <v>1364</v>
      </c>
      <c r="E214" s="1" t="s">
        <v>325</v>
      </c>
      <c r="F214" s="1" t="s">
        <v>1301</v>
      </c>
      <c r="G214" s="27">
        <v>0.90123456790123457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17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5</v>
      </c>
      <c r="AX214" s="1">
        <v>0</v>
      </c>
      <c r="AY214" s="1">
        <v>0</v>
      </c>
      <c r="AZ214" s="1">
        <v>0</v>
      </c>
      <c r="BA214" s="1">
        <v>0</v>
      </c>
      <c r="BB214" s="1" t="s">
        <v>1352</v>
      </c>
    </row>
    <row r="215" spans="1:54" x14ac:dyDescent="0.25">
      <c r="A215" s="1">
        <v>3138</v>
      </c>
      <c r="B215" s="1" t="s">
        <v>326</v>
      </c>
      <c r="C215" s="1">
        <v>69110800</v>
      </c>
      <c r="D215" s="1" t="s">
        <v>1364</v>
      </c>
      <c r="E215" s="1" t="s">
        <v>327</v>
      </c>
      <c r="F215" s="1" t="s">
        <v>1301</v>
      </c>
      <c r="G215" s="27">
        <v>0.94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11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7</v>
      </c>
      <c r="AT215" s="1">
        <v>0</v>
      </c>
      <c r="AU215" s="1">
        <v>0</v>
      </c>
      <c r="AV215" s="1">
        <v>0</v>
      </c>
      <c r="AW215" s="1">
        <v>0</v>
      </c>
      <c r="AX215" s="1">
        <v>24</v>
      </c>
      <c r="AY215" s="1">
        <v>0</v>
      </c>
      <c r="AZ215" s="1">
        <v>0</v>
      </c>
      <c r="BA215" s="1">
        <v>0</v>
      </c>
      <c r="BB215" s="1" t="s">
        <v>1354</v>
      </c>
    </row>
    <row r="216" spans="1:54" x14ac:dyDescent="0.25">
      <c r="A216" s="1">
        <v>3163</v>
      </c>
      <c r="B216" s="1" t="s">
        <v>328</v>
      </c>
      <c r="C216" s="1">
        <v>71455800</v>
      </c>
      <c r="D216" s="1" t="s">
        <v>1364</v>
      </c>
      <c r="E216" s="1" t="s">
        <v>329</v>
      </c>
      <c r="F216" s="1" t="s">
        <v>1322</v>
      </c>
      <c r="G216" s="27">
        <v>0.93138686131386861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69</v>
      </c>
      <c r="X216" s="1">
        <v>99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62</v>
      </c>
      <c r="AH216" s="1">
        <v>0</v>
      </c>
      <c r="AI216" s="1">
        <v>0</v>
      </c>
      <c r="AJ216" s="1">
        <v>0</v>
      </c>
      <c r="AK216" s="1">
        <v>0</v>
      </c>
      <c r="AL216" s="1">
        <v>63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67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 t="s">
        <v>1348</v>
      </c>
    </row>
    <row r="217" spans="1:54" x14ac:dyDescent="0.25">
      <c r="A217" s="1">
        <v>3172</v>
      </c>
      <c r="B217" s="1" t="s">
        <v>330</v>
      </c>
      <c r="C217" s="1">
        <v>69120100</v>
      </c>
      <c r="D217" s="1" t="s">
        <v>1364</v>
      </c>
      <c r="E217" s="1" t="s">
        <v>329</v>
      </c>
      <c r="F217" s="1" t="s">
        <v>1301</v>
      </c>
      <c r="G217" s="27">
        <v>0.9623655913978495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51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41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 t="s">
        <v>1355</v>
      </c>
    </row>
    <row r="218" spans="1:54" x14ac:dyDescent="0.25">
      <c r="A218" s="1">
        <v>3173</v>
      </c>
      <c r="B218" s="1" t="s">
        <v>331</v>
      </c>
      <c r="C218" s="1">
        <v>69120100</v>
      </c>
      <c r="D218" s="1" t="s">
        <v>1364</v>
      </c>
      <c r="E218" s="1" t="s">
        <v>329</v>
      </c>
      <c r="F218" s="1" t="s">
        <v>1301</v>
      </c>
      <c r="G218" s="27">
        <v>0.97452229299363058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31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 t="s">
        <v>1352</v>
      </c>
    </row>
    <row r="219" spans="1:54" x14ac:dyDescent="0.25">
      <c r="A219" s="1">
        <v>3205</v>
      </c>
      <c r="B219" s="1" t="s">
        <v>332</v>
      </c>
      <c r="C219" s="1">
        <v>69110300</v>
      </c>
      <c r="D219" s="1" t="s">
        <v>1364</v>
      </c>
      <c r="E219" s="1" t="s">
        <v>333</v>
      </c>
      <c r="F219" s="1" t="s">
        <v>1301</v>
      </c>
      <c r="G219" s="27">
        <v>0.92038216560509556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24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8</v>
      </c>
      <c r="AT219" s="1">
        <v>0</v>
      </c>
      <c r="AU219" s="1">
        <v>31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 t="s">
        <v>1355</v>
      </c>
    </row>
    <row r="220" spans="1:54" x14ac:dyDescent="0.25">
      <c r="A220" s="1">
        <v>3252</v>
      </c>
      <c r="B220" s="1" t="s">
        <v>336</v>
      </c>
      <c r="C220" s="1">
        <v>69130300</v>
      </c>
      <c r="D220" s="1" t="s">
        <v>1364</v>
      </c>
      <c r="E220" s="1" t="s">
        <v>335</v>
      </c>
      <c r="F220" s="1" t="s">
        <v>1301</v>
      </c>
      <c r="G220" s="27">
        <v>0.96834817012858554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56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160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151</v>
      </c>
      <c r="AU220" s="1">
        <v>0</v>
      </c>
      <c r="AV220" s="1">
        <v>0</v>
      </c>
      <c r="AW220" s="1">
        <v>0</v>
      </c>
      <c r="AX220" s="1">
        <v>78</v>
      </c>
      <c r="AY220" s="1">
        <v>0</v>
      </c>
      <c r="AZ220" s="1">
        <v>0</v>
      </c>
      <c r="BA220" s="1">
        <v>0</v>
      </c>
      <c r="BB220" s="1" t="s">
        <v>1353</v>
      </c>
    </row>
    <row r="221" spans="1:54" x14ac:dyDescent="0.25">
      <c r="A221" s="1">
        <v>3290</v>
      </c>
      <c r="B221" s="1" t="s">
        <v>337</v>
      </c>
      <c r="C221" s="1">
        <v>70083600</v>
      </c>
      <c r="D221" s="1" t="s">
        <v>1364</v>
      </c>
      <c r="E221" s="1" t="s">
        <v>335</v>
      </c>
      <c r="F221" s="1" t="s">
        <v>1302</v>
      </c>
      <c r="G221" s="27">
        <v>0.85601265822784811</v>
      </c>
      <c r="H221" s="1">
        <v>0</v>
      </c>
      <c r="I221" s="1">
        <v>0</v>
      </c>
      <c r="J221" s="1">
        <v>0</v>
      </c>
      <c r="K221" s="1">
        <v>0</v>
      </c>
      <c r="L221" s="1">
        <v>84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62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65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 t="s">
        <v>1355</v>
      </c>
    </row>
    <row r="222" spans="1:54" x14ac:dyDescent="0.25">
      <c r="A222" s="1">
        <v>3296</v>
      </c>
      <c r="B222" s="1" t="s">
        <v>338</v>
      </c>
      <c r="C222" s="1">
        <v>80230500</v>
      </c>
      <c r="D222" s="1" t="s">
        <v>1364</v>
      </c>
      <c r="E222" s="1" t="s">
        <v>335</v>
      </c>
      <c r="F222" s="1" t="s">
        <v>1302</v>
      </c>
      <c r="G222" s="27">
        <v>0.91666666666666663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85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84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165</v>
      </c>
      <c r="AY222" s="1">
        <v>0</v>
      </c>
      <c r="AZ222" s="1">
        <v>0</v>
      </c>
      <c r="BA222" s="1">
        <v>0</v>
      </c>
      <c r="BB222" s="1" t="s">
        <v>1355</v>
      </c>
    </row>
    <row r="223" spans="1:54" x14ac:dyDescent="0.25">
      <c r="A223" s="1">
        <v>3305</v>
      </c>
      <c r="B223" s="1" t="s">
        <v>339</v>
      </c>
      <c r="C223" s="1">
        <v>69130300</v>
      </c>
      <c r="D223" s="1" t="s">
        <v>1364</v>
      </c>
      <c r="E223" s="1" t="s">
        <v>335</v>
      </c>
      <c r="F223" s="1" t="s">
        <v>1301</v>
      </c>
      <c r="G223" s="27">
        <v>0.96710526315789469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19</v>
      </c>
      <c r="S223" s="1">
        <v>0</v>
      </c>
      <c r="T223" s="1">
        <v>29</v>
      </c>
      <c r="U223" s="1">
        <v>71</v>
      </c>
      <c r="V223" s="1">
        <v>0</v>
      </c>
      <c r="W223" s="1">
        <v>28</v>
      </c>
      <c r="X223" s="1">
        <v>47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31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24</v>
      </c>
      <c r="AS223" s="1">
        <v>51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 t="s">
        <v>1355</v>
      </c>
    </row>
    <row r="224" spans="1:54" x14ac:dyDescent="0.25">
      <c r="A224" s="1">
        <v>3313</v>
      </c>
      <c r="B224" s="1" t="s">
        <v>340</v>
      </c>
      <c r="C224" s="1">
        <v>69130400</v>
      </c>
      <c r="D224" s="1" t="s">
        <v>1364</v>
      </c>
      <c r="E224" s="1" t="s">
        <v>341</v>
      </c>
      <c r="F224" s="1" t="s">
        <v>1301</v>
      </c>
      <c r="G224" s="27">
        <v>0.97402597402597402</v>
      </c>
      <c r="H224" s="1">
        <v>0</v>
      </c>
      <c r="I224" s="1">
        <v>0</v>
      </c>
      <c r="J224" s="1">
        <v>0</v>
      </c>
      <c r="K224" s="1">
        <v>0</v>
      </c>
      <c r="L224" s="1">
        <v>25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19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 t="s">
        <v>1355</v>
      </c>
    </row>
    <row r="225" spans="1:54" x14ac:dyDescent="0.25">
      <c r="A225" s="1">
        <v>3327</v>
      </c>
      <c r="B225" s="1" t="s">
        <v>342</v>
      </c>
      <c r="C225" s="1">
        <v>65044735</v>
      </c>
      <c r="D225" s="1" t="s">
        <v>1364</v>
      </c>
      <c r="E225" s="1" t="s">
        <v>341</v>
      </c>
      <c r="F225" s="1" t="s">
        <v>1322</v>
      </c>
      <c r="G225" s="27">
        <v>0.95260663507109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45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71</v>
      </c>
      <c r="AY225" s="1">
        <v>0</v>
      </c>
      <c r="AZ225" s="1">
        <v>0</v>
      </c>
      <c r="BA225" s="1">
        <v>0</v>
      </c>
      <c r="BB225" s="1" t="s">
        <v>1348</v>
      </c>
    </row>
    <row r="226" spans="1:54" x14ac:dyDescent="0.25">
      <c r="A226" s="1">
        <v>3328</v>
      </c>
      <c r="B226" s="1" t="s">
        <v>343</v>
      </c>
      <c r="C226" s="1">
        <v>69130500</v>
      </c>
      <c r="D226" s="1" t="s">
        <v>1364</v>
      </c>
      <c r="E226" s="1" t="s">
        <v>344</v>
      </c>
      <c r="F226" s="1" t="s">
        <v>1301</v>
      </c>
      <c r="G226" s="27">
        <v>0.96377952755905516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57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106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30</v>
      </c>
      <c r="AY226" s="1">
        <v>0</v>
      </c>
      <c r="AZ226" s="1">
        <v>0</v>
      </c>
      <c r="BA226" s="1">
        <v>0</v>
      </c>
      <c r="BB226" s="1" t="s">
        <v>1354</v>
      </c>
    </row>
    <row r="227" spans="1:54" x14ac:dyDescent="0.25">
      <c r="A227" s="1">
        <v>3348</v>
      </c>
      <c r="B227" s="1" t="s">
        <v>345</v>
      </c>
      <c r="C227" s="1">
        <v>69130600</v>
      </c>
      <c r="D227" s="1" t="s">
        <v>1364</v>
      </c>
      <c r="E227" s="1" t="s">
        <v>346</v>
      </c>
      <c r="F227" s="1" t="s">
        <v>1301</v>
      </c>
      <c r="G227" s="27">
        <v>0.97811816192560175</v>
      </c>
      <c r="H227" s="1">
        <v>0</v>
      </c>
      <c r="I227" s="1">
        <v>0</v>
      </c>
      <c r="J227" s="1">
        <v>0</v>
      </c>
      <c r="K227" s="1">
        <v>0</v>
      </c>
      <c r="L227" s="1">
        <v>58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53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45</v>
      </c>
      <c r="AY227" s="1">
        <v>0</v>
      </c>
      <c r="AZ227" s="1">
        <v>0</v>
      </c>
      <c r="BA227" s="1">
        <v>0</v>
      </c>
      <c r="BB227" s="1" t="s">
        <v>1355</v>
      </c>
    </row>
    <row r="228" spans="1:54" x14ac:dyDescent="0.25">
      <c r="A228" s="1">
        <v>3387</v>
      </c>
      <c r="B228" s="1" t="s">
        <v>347</v>
      </c>
      <c r="C228" s="1">
        <v>69130700</v>
      </c>
      <c r="D228" s="1" t="s">
        <v>1364</v>
      </c>
      <c r="E228" s="1" t="s">
        <v>348</v>
      </c>
      <c r="F228" s="1" t="s">
        <v>1301</v>
      </c>
      <c r="G228" s="27">
        <v>0.97368421052631582</v>
      </c>
      <c r="H228" s="1">
        <v>0</v>
      </c>
      <c r="I228" s="1">
        <v>0</v>
      </c>
      <c r="J228" s="1">
        <v>0</v>
      </c>
      <c r="K228" s="1">
        <v>0</v>
      </c>
      <c r="L228" s="1">
        <v>42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47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58</v>
      </c>
      <c r="AH228" s="1">
        <v>0</v>
      </c>
      <c r="AI228" s="1">
        <v>0</v>
      </c>
      <c r="AJ228" s="1">
        <v>0</v>
      </c>
      <c r="AK228" s="1">
        <v>0</v>
      </c>
      <c r="AL228" s="1">
        <v>63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40</v>
      </c>
      <c r="AY228" s="1">
        <v>0</v>
      </c>
      <c r="AZ228" s="1">
        <v>0</v>
      </c>
      <c r="BA228" s="1">
        <v>0</v>
      </c>
      <c r="BB228" s="1" t="s">
        <v>1355</v>
      </c>
    </row>
    <row r="229" spans="1:54" x14ac:dyDescent="0.25">
      <c r="A229" s="1">
        <v>3396</v>
      </c>
      <c r="B229" s="1" t="s">
        <v>349</v>
      </c>
      <c r="C229" s="1">
        <v>69130700</v>
      </c>
      <c r="D229" s="1" t="s">
        <v>1364</v>
      </c>
      <c r="E229" s="1" t="s">
        <v>348</v>
      </c>
      <c r="F229" s="1" t="s">
        <v>1301</v>
      </c>
      <c r="G229" s="27">
        <v>0.84469096671949284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54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45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 t="s">
        <v>1355</v>
      </c>
    </row>
    <row r="230" spans="1:54" x14ac:dyDescent="0.25">
      <c r="A230" s="1">
        <v>12730</v>
      </c>
      <c r="B230" s="1" t="s">
        <v>979</v>
      </c>
      <c r="C230" s="1">
        <v>65121779</v>
      </c>
      <c r="D230" s="1" t="s">
        <v>1358</v>
      </c>
      <c r="E230" s="1" t="s">
        <v>904</v>
      </c>
      <c r="F230" s="1" t="s">
        <v>1302</v>
      </c>
      <c r="G230" s="27">
        <v>0.80981218544130296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69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134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 t="s">
        <v>1355</v>
      </c>
    </row>
    <row r="231" spans="1:54" x14ac:dyDescent="0.25">
      <c r="A231" s="1">
        <v>3434</v>
      </c>
      <c r="B231" s="1" t="s">
        <v>350</v>
      </c>
      <c r="C231" s="1">
        <v>69130800</v>
      </c>
      <c r="D231" s="1" t="s">
        <v>1364</v>
      </c>
      <c r="E231" s="1" t="s">
        <v>351</v>
      </c>
      <c r="F231" s="1" t="s">
        <v>1301</v>
      </c>
      <c r="G231" s="27">
        <v>0.95923913043478259</v>
      </c>
      <c r="H231" s="1">
        <v>0</v>
      </c>
      <c r="I231" s="1">
        <v>39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50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47</v>
      </c>
      <c r="AT231" s="1">
        <v>52</v>
      </c>
      <c r="AU231" s="1">
        <v>0</v>
      </c>
      <c r="AV231" s="1">
        <v>0</v>
      </c>
      <c r="AW231" s="1">
        <v>0</v>
      </c>
      <c r="AX231" s="1">
        <v>32</v>
      </c>
      <c r="AY231" s="1">
        <v>0</v>
      </c>
      <c r="AZ231" s="1">
        <v>0</v>
      </c>
      <c r="BA231" s="1">
        <v>0</v>
      </c>
      <c r="BB231" s="1" t="s">
        <v>1355</v>
      </c>
    </row>
    <row r="232" spans="1:54" x14ac:dyDescent="0.25">
      <c r="A232" s="1">
        <v>3460</v>
      </c>
      <c r="B232" s="1" t="s">
        <v>1310</v>
      </c>
      <c r="C232" s="1">
        <v>65155591</v>
      </c>
      <c r="D232" s="1" t="s">
        <v>1364</v>
      </c>
      <c r="E232" s="1" t="s">
        <v>351</v>
      </c>
      <c r="F232" s="1" t="s">
        <v>1302</v>
      </c>
      <c r="G232" s="27">
        <v>0.93801652892561982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45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 t="s">
        <v>1353</v>
      </c>
    </row>
    <row r="233" spans="1:54" x14ac:dyDescent="0.25">
      <c r="A233" s="1">
        <v>3461</v>
      </c>
      <c r="B233" s="1" t="s">
        <v>273</v>
      </c>
      <c r="C233" s="1">
        <v>69130200</v>
      </c>
      <c r="D233" s="1" t="s">
        <v>1364</v>
      </c>
      <c r="E233" s="1" t="s">
        <v>352</v>
      </c>
      <c r="F233" s="1" t="s">
        <v>1301</v>
      </c>
      <c r="G233" s="27">
        <v>0.97687861271676302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26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13</v>
      </c>
      <c r="AF233" s="1">
        <v>0</v>
      </c>
      <c r="AG233" s="1">
        <v>0</v>
      </c>
      <c r="AH233" s="1">
        <v>0</v>
      </c>
      <c r="AI233" s="1">
        <v>0</v>
      </c>
      <c r="AJ233" s="1">
        <v>33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15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 t="s">
        <v>1353</v>
      </c>
    </row>
    <row r="234" spans="1:54" x14ac:dyDescent="0.25">
      <c r="A234" s="1">
        <v>3478</v>
      </c>
      <c r="B234" s="1" t="s">
        <v>353</v>
      </c>
      <c r="C234" s="1">
        <v>65114932</v>
      </c>
      <c r="D234" s="1" t="s">
        <v>1364</v>
      </c>
      <c r="E234" s="1" t="s">
        <v>352</v>
      </c>
      <c r="F234" s="1" t="s">
        <v>1302</v>
      </c>
      <c r="G234" s="27">
        <v>0.99122807017543857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13</v>
      </c>
      <c r="AT234" s="1">
        <v>0</v>
      </c>
      <c r="AU234" s="1">
        <v>0</v>
      </c>
      <c r="AV234" s="1">
        <v>0</v>
      </c>
      <c r="AW234" s="1">
        <v>0</v>
      </c>
      <c r="AX234" s="1">
        <v>42</v>
      </c>
      <c r="AY234" s="1">
        <v>0</v>
      </c>
      <c r="AZ234" s="1">
        <v>0</v>
      </c>
      <c r="BA234" s="1">
        <v>0</v>
      </c>
      <c r="BB234" s="1" t="s">
        <v>1352</v>
      </c>
    </row>
    <row r="235" spans="1:54" x14ac:dyDescent="0.25">
      <c r="A235" s="1">
        <v>3479</v>
      </c>
      <c r="B235" s="1" t="s">
        <v>354</v>
      </c>
      <c r="C235" s="1">
        <v>69130100</v>
      </c>
      <c r="D235" s="1" t="s">
        <v>1364</v>
      </c>
      <c r="E235" s="1" t="s">
        <v>355</v>
      </c>
      <c r="F235" s="1" t="s">
        <v>1301</v>
      </c>
      <c r="G235" s="27">
        <v>0.9526627218934911</v>
      </c>
      <c r="H235" s="1">
        <v>0</v>
      </c>
      <c r="I235" s="1">
        <v>39</v>
      </c>
      <c r="J235" s="1">
        <v>0</v>
      </c>
      <c r="K235" s="1">
        <v>0</v>
      </c>
      <c r="L235" s="1">
        <v>58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62</v>
      </c>
      <c r="U235" s="1">
        <v>0</v>
      </c>
      <c r="V235" s="1">
        <v>0</v>
      </c>
      <c r="W235" s="1">
        <v>0</v>
      </c>
      <c r="X235" s="1">
        <v>65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63</v>
      </c>
      <c r="AH235" s="1">
        <v>0</v>
      </c>
      <c r="AI235" s="1">
        <v>0</v>
      </c>
      <c r="AJ235" s="1">
        <v>0</v>
      </c>
      <c r="AK235" s="1">
        <v>0</v>
      </c>
      <c r="AL235" s="1">
        <v>61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73</v>
      </c>
      <c r="AT235" s="1">
        <v>0</v>
      </c>
      <c r="AU235" s="1">
        <v>0</v>
      </c>
      <c r="AV235" s="1">
        <v>0</v>
      </c>
      <c r="AW235" s="1">
        <v>0</v>
      </c>
      <c r="AX235" s="1">
        <v>56</v>
      </c>
      <c r="AY235" s="1">
        <v>0</v>
      </c>
      <c r="AZ235" s="1">
        <v>0</v>
      </c>
      <c r="BA235" s="1">
        <v>0</v>
      </c>
      <c r="BB235" s="1" t="s">
        <v>1355</v>
      </c>
    </row>
    <row r="236" spans="1:54" x14ac:dyDescent="0.25">
      <c r="A236" s="1">
        <v>3535</v>
      </c>
      <c r="B236" s="1" t="s">
        <v>356</v>
      </c>
      <c r="C236" s="1">
        <v>69120400</v>
      </c>
      <c r="D236" s="1" t="s">
        <v>1364</v>
      </c>
      <c r="E236" s="1" t="s">
        <v>357</v>
      </c>
      <c r="F236" s="1" t="s">
        <v>1301</v>
      </c>
      <c r="G236" s="27">
        <v>0.85581395348837208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86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 t="s">
        <v>1355</v>
      </c>
    </row>
    <row r="237" spans="1:54" x14ac:dyDescent="0.25">
      <c r="A237" s="1">
        <v>3540</v>
      </c>
      <c r="B237" s="1" t="s">
        <v>358</v>
      </c>
      <c r="C237" s="1">
        <v>69120400</v>
      </c>
      <c r="D237" s="1" t="s">
        <v>1364</v>
      </c>
      <c r="E237" s="1" t="s">
        <v>357</v>
      </c>
      <c r="F237" s="1" t="s">
        <v>1301</v>
      </c>
      <c r="G237" s="27">
        <v>0.97328244274809161</v>
      </c>
      <c r="H237" s="1">
        <v>0</v>
      </c>
      <c r="I237" s="1">
        <v>0</v>
      </c>
      <c r="J237" s="1">
        <v>0</v>
      </c>
      <c r="K237" s="1">
        <v>0</v>
      </c>
      <c r="L237" s="1">
        <v>64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35</v>
      </c>
      <c r="U237" s="1">
        <v>56</v>
      </c>
      <c r="V237" s="1">
        <v>0</v>
      </c>
      <c r="W237" s="1">
        <v>39</v>
      </c>
      <c r="X237" s="1">
        <v>52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28</v>
      </c>
      <c r="AX237" s="1">
        <v>0</v>
      </c>
      <c r="AY237" s="1">
        <v>0</v>
      </c>
      <c r="AZ237" s="1">
        <v>0</v>
      </c>
      <c r="BA237" s="1">
        <v>0</v>
      </c>
      <c r="BB237" s="1" t="s">
        <v>1355</v>
      </c>
    </row>
    <row r="238" spans="1:54" x14ac:dyDescent="0.25">
      <c r="A238" s="1">
        <v>3609</v>
      </c>
      <c r="B238" s="1" t="s">
        <v>359</v>
      </c>
      <c r="C238" s="1">
        <v>69252700</v>
      </c>
      <c r="D238" s="1" t="s">
        <v>1364</v>
      </c>
      <c r="E238" s="1" t="s">
        <v>360</v>
      </c>
      <c r="F238" s="1" t="s">
        <v>1301</v>
      </c>
      <c r="G238" s="27">
        <v>0.92019950124688277</v>
      </c>
      <c r="H238" s="1">
        <v>0</v>
      </c>
      <c r="I238" s="1">
        <v>0</v>
      </c>
      <c r="J238" s="1">
        <v>0</v>
      </c>
      <c r="K238" s="1">
        <v>0</v>
      </c>
      <c r="L238" s="1">
        <v>76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41</v>
      </c>
      <c r="AX238" s="1">
        <v>0</v>
      </c>
      <c r="AY238" s="1">
        <v>0</v>
      </c>
      <c r="AZ238" s="1">
        <v>0</v>
      </c>
      <c r="BA238" s="1">
        <v>0</v>
      </c>
      <c r="BB238" s="1" t="s">
        <v>1354</v>
      </c>
    </row>
    <row r="239" spans="1:54" x14ac:dyDescent="0.25">
      <c r="A239" s="1">
        <v>3618</v>
      </c>
      <c r="B239" s="1" t="s">
        <v>361</v>
      </c>
      <c r="C239" s="1">
        <v>69120300</v>
      </c>
      <c r="D239" s="1" t="s">
        <v>1364</v>
      </c>
      <c r="E239" s="1" t="s">
        <v>362</v>
      </c>
      <c r="F239" s="1" t="s">
        <v>1301</v>
      </c>
      <c r="G239" s="27">
        <v>0.97602739726027399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25</v>
      </c>
      <c r="AQ239" s="1">
        <v>0</v>
      </c>
      <c r="AR239" s="1">
        <v>0</v>
      </c>
      <c r="AS239" s="1">
        <v>0</v>
      </c>
      <c r="AT239" s="1">
        <v>0</v>
      </c>
      <c r="AU239" s="1">
        <v>44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 t="s">
        <v>1352</v>
      </c>
    </row>
    <row r="240" spans="1:54" x14ac:dyDescent="0.25">
      <c r="A240" s="1">
        <v>3640</v>
      </c>
      <c r="B240" s="1" t="s">
        <v>363</v>
      </c>
      <c r="C240" s="1">
        <v>71499900</v>
      </c>
      <c r="D240" s="1" t="s">
        <v>1372</v>
      </c>
      <c r="E240" s="1" t="s">
        <v>364</v>
      </c>
      <c r="F240" s="1" t="s">
        <v>1322</v>
      </c>
      <c r="G240" s="27">
        <v>0.93586387434554974</v>
      </c>
      <c r="H240" s="1">
        <v>0</v>
      </c>
      <c r="I240" s="1">
        <v>76</v>
      </c>
      <c r="J240" s="1">
        <v>0</v>
      </c>
      <c r="K240" s="1">
        <v>0</v>
      </c>
      <c r="L240" s="1">
        <v>183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62</v>
      </c>
      <c r="AH240" s="1">
        <v>66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 t="s">
        <v>1348</v>
      </c>
    </row>
    <row r="241" spans="1:54" x14ac:dyDescent="0.25">
      <c r="A241" s="1">
        <v>3641</v>
      </c>
      <c r="B241" s="1" t="s">
        <v>365</v>
      </c>
      <c r="C241" s="1">
        <v>70729100</v>
      </c>
      <c r="D241" s="1" t="s">
        <v>1372</v>
      </c>
      <c r="E241" s="1" t="s">
        <v>364</v>
      </c>
      <c r="F241" s="1" t="s">
        <v>1322</v>
      </c>
      <c r="G241" s="27">
        <v>0.95559845559845558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33</v>
      </c>
      <c r="S241" s="1">
        <v>0</v>
      </c>
      <c r="T241" s="1">
        <v>17</v>
      </c>
      <c r="U241" s="1">
        <v>150</v>
      </c>
      <c r="V241" s="1">
        <v>0</v>
      </c>
      <c r="W241" s="1">
        <v>17</v>
      </c>
      <c r="X241" s="1">
        <v>68</v>
      </c>
      <c r="Y241" s="1">
        <v>19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 t="s">
        <v>1348</v>
      </c>
    </row>
    <row r="242" spans="1:54" x14ac:dyDescent="0.25">
      <c r="A242" s="1">
        <v>3642</v>
      </c>
      <c r="B242" s="1" t="s">
        <v>366</v>
      </c>
      <c r="C242" s="1">
        <v>71499900</v>
      </c>
      <c r="D242" s="1" t="s">
        <v>1372</v>
      </c>
      <c r="E242" s="1" t="s">
        <v>364</v>
      </c>
      <c r="F242" s="1" t="s">
        <v>1322</v>
      </c>
      <c r="G242" s="27">
        <v>0.9683377308707124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60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66</v>
      </c>
      <c r="AT242" s="1">
        <v>79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 t="s">
        <v>1348</v>
      </c>
    </row>
    <row r="243" spans="1:54" x14ac:dyDescent="0.25">
      <c r="A243" s="1">
        <v>3643</v>
      </c>
      <c r="B243" s="1" t="s">
        <v>367</v>
      </c>
      <c r="C243" s="1">
        <v>69140900</v>
      </c>
      <c r="D243" s="1" t="s">
        <v>1372</v>
      </c>
      <c r="E243" s="1" t="s">
        <v>364</v>
      </c>
      <c r="F243" s="1" t="s">
        <v>1301</v>
      </c>
      <c r="G243" s="27">
        <v>1</v>
      </c>
      <c r="H243" s="1">
        <v>0</v>
      </c>
      <c r="I243" s="1">
        <v>0</v>
      </c>
      <c r="J243" s="1">
        <v>0</v>
      </c>
      <c r="K243" s="1">
        <v>0</v>
      </c>
      <c r="L243" s="1">
        <v>18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4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12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4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 t="s">
        <v>1354</v>
      </c>
    </row>
    <row r="244" spans="1:54" x14ac:dyDescent="0.25">
      <c r="A244" s="1">
        <v>3656</v>
      </c>
      <c r="B244" s="1" t="s">
        <v>368</v>
      </c>
      <c r="C244" s="1">
        <v>69266500</v>
      </c>
      <c r="D244" s="1" t="s">
        <v>1372</v>
      </c>
      <c r="E244" s="1" t="s">
        <v>369</v>
      </c>
      <c r="F244" s="1" t="s">
        <v>1301</v>
      </c>
      <c r="G244" s="27">
        <v>0.97163120567375882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27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16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 t="s">
        <v>1355</v>
      </c>
    </row>
    <row r="245" spans="1:54" x14ac:dyDescent="0.25">
      <c r="A245" s="1">
        <v>3657</v>
      </c>
      <c r="B245" s="1" t="s">
        <v>370</v>
      </c>
      <c r="C245" s="1">
        <v>69140900</v>
      </c>
      <c r="D245" s="1" t="s">
        <v>1372</v>
      </c>
      <c r="E245" s="1" t="s">
        <v>364</v>
      </c>
      <c r="F245" s="1" t="s">
        <v>1301</v>
      </c>
      <c r="G245" s="27">
        <v>0.9719626168224299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50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 t="s">
        <v>1355</v>
      </c>
    </row>
    <row r="246" spans="1:54" x14ac:dyDescent="0.25">
      <c r="A246" s="1">
        <v>3733</v>
      </c>
      <c r="B246" s="1" t="s">
        <v>371</v>
      </c>
      <c r="C246" s="1">
        <v>65144257</v>
      </c>
      <c r="D246" s="1" t="s">
        <v>1372</v>
      </c>
      <c r="E246" s="1" t="s">
        <v>364</v>
      </c>
      <c r="F246" s="1" t="s">
        <v>1302</v>
      </c>
      <c r="G246" s="27">
        <v>0.98113207547169812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23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33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 t="s">
        <v>1355</v>
      </c>
    </row>
    <row r="247" spans="1:54" x14ac:dyDescent="0.25">
      <c r="A247" s="1">
        <v>3739</v>
      </c>
      <c r="B247" s="1" t="s">
        <v>372</v>
      </c>
      <c r="C247" s="1">
        <v>65044735</v>
      </c>
      <c r="D247" s="1" t="s">
        <v>1372</v>
      </c>
      <c r="E247" s="1" t="s">
        <v>364</v>
      </c>
      <c r="F247" s="1" t="s">
        <v>1322</v>
      </c>
      <c r="G247" s="27">
        <v>0.96853146853146854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158</v>
      </c>
      <c r="AY247" s="1">
        <v>0</v>
      </c>
      <c r="AZ247" s="1">
        <v>0</v>
      </c>
      <c r="BA247" s="1">
        <v>0</v>
      </c>
      <c r="BB247" s="1" t="s">
        <v>1348</v>
      </c>
    </row>
    <row r="248" spans="1:54" x14ac:dyDescent="0.25">
      <c r="A248" s="1">
        <v>13592</v>
      </c>
      <c r="B248" s="1" t="s">
        <v>1013</v>
      </c>
      <c r="C248" s="1">
        <v>65121777</v>
      </c>
      <c r="D248" s="1" t="s">
        <v>1361</v>
      </c>
      <c r="E248" s="1" t="s">
        <v>116</v>
      </c>
      <c r="F248" s="1" t="s">
        <v>1302</v>
      </c>
      <c r="G248" s="27">
        <v>0.74632758662971777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85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74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 t="s">
        <v>1355</v>
      </c>
    </row>
    <row r="249" spans="1:54" x14ac:dyDescent="0.25">
      <c r="A249" s="1">
        <v>3742</v>
      </c>
      <c r="B249" s="1" t="s">
        <v>375</v>
      </c>
      <c r="C249" s="1">
        <v>69140500</v>
      </c>
      <c r="D249" s="1" t="s">
        <v>1372</v>
      </c>
      <c r="E249" s="1" t="s">
        <v>374</v>
      </c>
      <c r="F249" s="1" t="s">
        <v>1301</v>
      </c>
      <c r="G249" s="27">
        <v>0.96474358974358976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19</v>
      </c>
      <c r="S249" s="1">
        <v>0</v>
      </c>
      <c r="T249" s="1">
        <v>62</v>
      </c>
      <c r="U249" s="1">
        <v>0</v>
      </c>
      <c r="V249" s="1">
        <v>0</v>
      </c>
      <c r="W249" s="1">
        <v>31</v>
      </c>
      <c r="X249" s="1">
        <v>51</v>
      </c>
      <c r="Y249" s="1">
        <v>27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51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38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 t="s">
        <v>1351</v>
      </c>
    </row>
    <row r="250" spans="1:54" x14ac:dyDescent="0.25">
      <c r="A250" s="1">
        <v>3796</v>
      </c>
      <c r="B250" s="1" t="s">
        <v>376</v>
      </c>
      <c r="C250" s="1">
        <v>65076951</v>
      </c>
      <c r="D250" s="1" t="s">
        <v>1372</v>
      </c>
      <c r="E250" s="1" t="s">
        <v>374</v>
      </c>
      <c r="F250" s="1" t="s">
        <v>1302</v>
      </c>
      <c r="G250" s="27">
        <v>0.85269709543568462</v>
      </c>
      <c r="H250" s="1">
        <v>0</v>
      </c>
      <c r="I250" s="1">
        <v>0</v>
      </c>
      <c r="J250" s="1">
        <v>0</v>
      </c>
      <c r="K250" s="1">
        <v>0</v>
      </c>
      <c r="L250" s="1">
        <v>157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 t="s">
        <v>1355</v>
      </c>
    </row>
    <row r="251" spans="1:54" x14ac:dyDescent="0.25">
      <c r="A251" s="1">
        <v>3800</v>
      </c>
      <c r="B251" s="1" t="s">
        <v>377</v>
      </c>
      <c r="C251" s="1">
        <v>69140600</v>
      </c>
      <c r="D251" s="1" t="s">
        <v>1372</v>
      </c>
      <c r="E251" s="1" t="s">
        <v>378</v>
      </c>
      <c r="F251" s="1" t="s">
        <v>1301</v>
      </c>
      <c r="G251" s="27">
        <v>0.95061728395061729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29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 t="s">
        <v>1355</v>
      </c>
    </row>
    <row r="252" spans="1:54" x14ac:dyDescent="0.25">
      <c r="A252" s="1">
        <v>3802</v>
      </c>
      <c r="B252" s="1" t="s">
        <v>379</v>
      </c>
      <c r="C252" s="1">
        <v>69140600</v>
      </c>
      <c r="D252" s="1" t="s">
        <v>1372</v>
      </c>
      <c r="E252" s="1" t="s">
        <v>378</v>
      </c>
      <c r="F252" s="1" t="s">
        <v>1301</v>
      </c>
      <c r="G252" s="27">
        <v>0.96153846153846156</v>
      </c>
      <c r="H252" s="1">
        <v>0</v>
      </c>
      <c r="I252" s="1">
        <v>0</v>
      </c>
      <c r="J252" s="1">
        <v>0</v>
      </c>
      <c r="K252" s="1">
        <v>0</v>
      </c>
      <c r="L252" s="1">
        <v>49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 t="s">
        <v>1355</v>
      </c>
    </row>
    <row r="253" spans="1:54" x14ac:dyDescent="0.25">
      <c r="A253" s="1">
        <v>3823</v>
      </c>
      <c r="B253" s="1" t="s">
        <v>380</v>
      </c>
      <c r="C253" s="1">
        <v>69140700</v>
      </c>
      <c r="D253" s="1" t="s">
        <v>1372</v>
      </c>
      <c r="E253" s="1" t="s">
        <v>381</v>
      </c>
      <c r="F253" s="1" t="s">
        <v>1301</v>
      </c>
      <c r="G253" s="27">
        <v>0.95391705069124422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36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 t="s">
        <v>1355</v>
      </c>
    </row>
    <row r="254" spans="1:54" x14ac:dyDescent="0.25">
      <c r="A254" s="1">
        <v>3871</v>
      </c>
      <c r="B254" s="1" t="s">
        <v>382</v>
      </c>
      <c r="C254" s="1">
        <v>69141000</v>
      </c>
      <c r="D254" s="1" t="s">
        <v>1372</v>
      </c>
      <c r="E254" s="1" t="s">
        <v>383</v>
      </c>
      <c r="F254" s="1" t="s">
        <v>1301</v>
      </c>
      <c r="G254" s="27">
        <v>0.98177083333333337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60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56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 t="s">
        <v>1354</v>
      </c>
    </row>
    <row r="255" spans="1:54" x14ac:dyDescent="0.25">
      <c r="A255" s="1">
        <v>3885</v>
      </c>
      <c r="B255" s="1" t="s">
        <v>384</v>
      </c>
      <c r="C255" s="1">
        <v>65032325</v>
      </c>
      <c r="D255" s="1" t="s">
        <v>1372</v>
      </c>
      <c r="E255" s="1" t="s">
        <v>383</v>
      </c>
      <c r="F255" s="1" t="s">
        <v>1302</v>
      </c>
      <c r="G255" s="27">
        <v>0.94160583941605835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69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 t="s">
        <v>1355</v>
      </c>
    </row>
    <row r="256" spans="1:54" x14ac:dyDescent="0.25">
      <c r="A256" s="1">
        <v>3887</v>
      </c>
      <c r="B256" s="1" t="s">
        <v>385</v>
      </c>
      <c r="C256" s="1">
        <v>69141300</v>
      </c>
      <c r="D256" s="1" t="s">
        <v>1372</v>
      </c>
      <c r="E256" s="1" t="s">
        <v>386</v>
      </c>
      <c r="F256" s="1" t="s">
        <v>1301</v>
      </c>
      <c r="G256" s="27">
        <v>0.96363636363636362</v>
      </c>
      <c r="H256" s="1">
        <v>0</v>
      </c>
      <c r="I256" s="1">
        <v>0</v>
      </c>
      <c r="J256" s="1">
        <v>0</v>
      </c>
      <c r="K256" s="1">
        <v>0</v>
      </c>
      <c r="L256" s="1">
        <v>15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 t="s">
        <v>1353</v>
      </c>
    </row>
    <row r="257" spans="1:54" x14ac:dyDescent="0.25">
      <c r="A257" s="1">
        <v>3888</v>
      </c>
      <c r="B257" s="1" t="s">
        <v>387</v>
      </c>
      <c r="C257" s="1">
        <v>69141300</v>
      </c>
      <c r="D257" s="1" t="s">
        <v>1372</v>
      </c>
      <c r="E257" s="1" t="s">
        <v>386</v>
      </c>
      <c r="F257" s="1" t="s">
        <v>1301</v>
      </c>
      <c r="G257" s="27">
        <v>0.96590909090909094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23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16</v>
      </c>
      <c r="AY257" s="1">
        <v>0</v>
      </c>
      <c r="AZ257" s="1">
        <v>0</v>
      </c>
      <c r="BA257" s="1">
        <v>0</v>
      </c>
      <c r="BB257" s="1" t="s">
        <v>1355</v>
      </c>
    </row>
    <row r="258" spans="1:54" x14ac:dyDescent="0.25">
      <c r="A258" s="1">
        <v>3907</v>
      </c>
      <c r="B258" s="1" t="s">
        <v>388</v>
      </c>
      <c r="C258" s="1">
        <v>65271050</v>
      </c>
      <c r="D258" s="1" t="s">
        <v>1372</v>
      </c>
      <c r="E258" s="1" t="s">
        <v>386</v>
      </c>
      <c r="F258" s="1" t="s">
        <v>1302</v>
      </c>
      <c r="G258" s="27">
        <v>0.90800000000000003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52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 t="s">
        <v>1355</v>
      </c>
    </row>
    <row r="259" spans="1:54" x14ac:dyDescent="0.25">
      <c r="A259" s="1">
        <v>3909</v>
      </c>
      <c r="B259" s="1" t="s">
        <v>1323</v>
      </c>
      <c r="C259" s="1">
        <v>69141700</v>
      </c>
      <c r="D259" s="1" t="s">
        <v>1372</v>
      </c>
      <c r="E259" s="1" t="s">
        <v>389</v>
      </c>
      <c r="F259" s="1" t="s">
        <v>1301</v>
      </c>
      <c r="G259" s="27">
        <v>0.92727272727272725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57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40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 t="s">
        <v>1354</v>
      </c>
    </row>
    <row r="260" spans="1:54" x14ac:dyDescent="0.25">
      <c r="A260" s="1">
        <v>3940</v>
      </c>
      <c r="B260" s="1" t="s">
        <v>390</v>
      </c>
      <c r="C260" s="1">
        <v>69141500</v>
      </c>
      <c r="D260" s="1" t="s">
        <v>1372</v>
      </c>
      <c r="E260" s="1" t="s">
        <v>391</v>
      </c>
      <c r="F260" s="1" t="s">
        <v>1301</v>
      </c>
      <c r="G260" s="27">
        <v>0.91569086651053866</v>
      </c>
      <c r="H260" s="1">
        <v>0</v>
      </c>
      <c r="I260" s="1">
        <v>0</v>
      </c>
      <c r="J260" s="1">
        <v>0</v>
      </c>
      <c r="K260" s="1">
        <v>0</v>
      </c>
      <c r="L260" s="1">
        <v>44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36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 t="s">
        <v>1353</v>
      </c>
    </row>
    <row r="261" spans="1:54" x14ac:dyDescent="0.25">
      <c r="A261" s="1">
        <v>3941</v>
      </c>
      <c r="B261" s="1" t="s">
        <v>392</v>
      </c>
      <c r="C261" s="1">
        <v>69141500</v>
      </c>
      <c r="D261" s="1" t="s">
        <v>1372</v>
      </c>
      <c r="E261" s="1" t="s">
        <v>391</v>
      </c>
      <c r="F261" s="1" t="s">
        <v>1301</v>
      </c>
      <c r="G261" s="27">
        <v>0.9375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45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28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 t="s">
        <v>1355</v>
      </c>
    </row>
    <row r="262" spans="1:54" x14ac:dyDescent="0.25">
      <c r="A262" s="1">
        <v>3961</v>
      </c>
      <c r="B262" s="1" t="s">
        <v>393</v>
      </c>
      <c r="C262" s="1">
        <v>69141600</v>
      </c>
      <c r="D262" s="1" t="s">
        <v>1372</v>
      </c>
      <c r="E262" s="1" t="s">
        <v>394</v>
      </c>
      <c r="F262" s="1" t="s">
        <v>1301</v>
      </c>
      <c r="G262" s="27">
        <v>0.97580645161290325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5</v>
      </c>
      <c r="AY262" s="1">
        <v>0</v>
      </c>
      <c r="AZ262" s="1">
        <v>0</v>
      </c>
      <c r="BA262" s="1">
        <v>0</v>
      </c>
      <c r="BB262" s="1" t="s">
        <v>1355</v>
      </c>
    </row>
    <row r="263" spans="1:54" x14ac:dyDescent="0.25">
      <c r="A263" s="1">
        <v>3976</v>
      </c>
      <c r="B263" s="1" t="s">
        <v>395</v>
      </c>
      <c r="C263" s="1">
        <v>69141200</v>
      </c>
      <c r="D263" s="1" t="s">
        <v>1372</v>
      </c>
      <c r="E263" s="1" t="s">
        <v>396</v>
      </c>
      <c r="F263" s="1" t="s">
        <v>1301</v>
      </c>
      <c r="G263" s="27">
        <v>0.95967741935483875</v>
      </c>
      <c r="H263" s="1">
        <v>0</v>
      </c>
      <c r="I263" s="1">
        <v>0</v>
      </c>
      <c r="J263" s="1">
        <v>0</v>
      </c>
      <c r="K263" s="1">
        <v>0</v>
      </c>
      <c r="L263" s="1">
        <v>35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41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30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 t="s">
        <v>1355</v>
      </c>
    </row>
    <row r="264" spans="1:54" x14ac:dyDescent="0.25">
      <c r="A264" s="1">
        <v>3998</v>
      </c>
      <c r="B264" s="1" t="s">
        <v>397</v>
      </c>
      <c r="C264" s="1">
        <v>69141400</v>
      </c>
      <c r="D264" s="1" t="s">
        <v>1372</v>
      </c>
      <c r="E264" s="1" t="s">
        <v>398</v>
      </c>
      <c r="F264" s="1" t="s">
        <v>1301</v>
      </c>
      <c r="G264" s="27">
        <v>0.96978021978021978</v>
      </c>
      <c r="H264" s="1">
        <v>0</v>
      </c>
      <c r="I264" s="1">
        <v>0</v>
      </c>
      <c r="J264" s="1">
        <v>0</v>
      </c>
      <c r="K264" s="1">
        <v>0</v>
      </c>
      <c r="L264" s="1">
        <v>49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54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46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 t="s">
        <v>1355</v>
      </c>
    </row>
    <row r="265" spans="1:54" x14ac:dyDescent="0.25">
      <c r="A265" s="1">
        <v>4025</v>
      </c>
      <c r="B265" s="1" t="s">
        <v>399</v>
      </c>
      <c r="C265" s="1">
        <v>69150300</v>
      </c>
      <c r="D265" s="1" t="s">
        <v>1372</v>
      </c>
      <c r="E265" s="1" t="s">
        <v>400</v>
      </c>
      <c r="F265" s="1" t="s">
        <v>1301</v>
      </c>
      <c r="G265" s="27">
        <v>0.94318181818181823</v>
      </c>
      <c r="H265" s="1">
        <v>0</v>
      </c>
      <c r="I265" s="1">
        <v>0</v>
      </c>
      <c r="J265" s="1">
        <v>0</v>
      </c>
      <c r="K265" s="1">
        <v>0</v>
      </c>
      <c r="L265" s="1">
        <v>42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41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 t="s">
        <v>1354</v>
      </c>
    </row>
    <row r="266" spans="1:54" x14ac:dyDescent="0.25">
      <c r="A266" s="1">
        <v>4049</v>
      </c>
      <c r="B266" s="1" t="s">
        <v>401</v>
      </c>
      <c r="C266" s="1">
        <v>69150200</v>
      </c>
      <c r="D266" s="1" t="s">
        <v>1372</v>
      </c>
      <c r="E266" s="1" t="s">
        <v>402</v>
      </c>
      <c r="F266" s="1" t="s">
        <v>1301</v>
      </c>
      <c r="G266" s="27">
        <v>0.89659520807061788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51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49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18</v>
      </c>
      <c r="AY266" s="1">
        <v>0</v>
      </c>
      <c r="AZ266" s="1">
        <v>0</v>
      </c>
      <c r="BA266" s="1">
        <v>0</v>
      </c>
      <c r="BB266" s="1" t="s">
        <v>1355</v>
      </c>
    </row>
    <row r="267" spans="1:54" x14ac:dyDescent="0.25">
      <c r="A267" s="1">
        <v>4084</v>
      </c>
      <c r="B267" s="1" t="s">
        <v>403</v>
      </c>
      <c r="C267" s="1">
        <v>69140400</v>
      </c>
      <c r="D267" s="1" t="s">
        <v>1372</v>
      </c>
      <c r="E267" s="1" t="s">
        <v>404</v>
      </c>
      <c r="F267" s="1" t="s">
        <v>1301</v>
      </c>
      <c r="G267" s="27">
        <v>0.93103448275862066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23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11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 t="s">
        <v>1355</v>
      </c>
    </row>
    <row r="268" spans="1:54" x14ac:dyDescent="0.25">
      <c r="A268" s="1">
        <v>4102</v>
      </c>
      <c r="B268" s="1" t="s">
        <v>1329</v>
      </c>
      <c r="C268" s="1">
        <v>69140100</v>
      </c>
      <c r="D268" s="1" t="s">
        <v>1372</v>
      </c>
      <c r="E268" s="1" t="s">
        <v>405</v>
      </c>
      <c r="F268" s="1" t="s">
        <v>1301</v>
      </c>
      <c r="G268" s="27">
        <v>0.91582491582491588</v>
      </c>
      <c r="H268" s="1">
        <v>0</v>
      </c>
      <c r="I268" s="1">
        <v>0</v>
      </c>
      <c r="J268" s="1">
        <v>0</v>
      </c>
      <c r="K268" s="1">
        <v>0</v>
      </c>
      <c r="L268" s="1">
        <v>35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53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29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 t="s">
        <v>1355</v>
      </c>
    </row>
    <row r="269" spans="1:54" x14ac:dyDescent="0.25">
      <c r="A269" s="1">
        <v>4124</v>
      </c>
      <c r="B269" s="1" t="s">
        <v>406</v>
      </c>
      <c r="C269" s="1">
        <v>69140300</v>
      </c>
      <c r="D269" s="1" t="s">
        <v>1372</v>
      </c>
      <c r="E269" s="1" t="s">
        <v>407</v>
      </c>
      <c r="F269" s="1" t="s">
        <v>1301</v>
      </c>
      <c r="G269" s="27">
        <v>0.93442622950819676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14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35</v>
      </c>
      <c r="AY269" s="1">
        <v>0</v>
      </c>
      <c r="AZ269" s="1">
        <v>0</v>
      </c>
      <c r="BA269" s="1">
        <v>0</v>
      </c>
      <c r="BB269" s="1" t="s">
        <v>1355</v>
      </c>
    </row>
    <row r="270" spans="1:54" x14ac:dyDescent="0.25">
      <c r="A270" s="1">
        <v>4140</v>
      </c>
      <c r="B270" s="1" t="s">
        <v>408</v>
      </c>
      <c r="C270" s="1">
        <v>69140800</v>
      </c>
      <c r="D270" s="1" t="s">
        <v>1372</v>
      </c>
      <c r="E270" s="1" t="s">
        <v>409</v>
      </c>
      <c r="F270" s="1" t="s">
        <v>1301</v>
      </c>
      <c r="G270" s="27">
        <v>0.81843065693430661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57</v>
      </c>
      <c r="AF270" s="1">
        <v>0</v>
      </c>
      <c r="AG270" s="1">
        <v>0</v>
      </c>
      <c r="AH270" s="1">
        <v>0</v>
      </c>
      <c r="AI270" s="1">
        <v>0</v>
      </c>
      <c r="AJ270" s="1">
        <v>51</v>
      </c>
      <c r="AK270" s="1">
        <v>0</v>
      </c>
      <c r="AL270" s="1">
        <v>65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50</v>
      </c>
      <c r="AX270" s="1">
        <v>0</v>
      </c>
      <c r="AY270" s="1">
        <v>0</v>
      </c>
      <c r="AZ270" s="1">
        <v>0</v>
      </c>
      <c r="BA270" s="1">
        <v>0</v>
      </c>
      <c r="BB270" s="1" t="s">
        <v>1355</v>
      </c>
    </row>
    <row r="271" spans="1:54" x14ac:dyDescent="0.25">
      <c r="A271" s="1">
        <v>4141</v>
      </c>
      <c r="B271" s="1" t="s">
        <v>410</v>
      </c>
      <c r="C271" s="1">
        <v>69140800</v>
      </c>
      <c r="D271" s="1" t="s">
        <v>1372</v>
      </c>
      <c r="E271" s="1" t="s">
        <v>409</v>
      </c>
      <c r="F271" s="1" t="s">
        <v>1301</v>
      </c>
      <c r="G271" s="27">
        <v>0.9550561797752809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37</v>
      </c>
      <c r="AY271" s="1">
        <v>0</v>
      </c>
      <c r="AZ271" s="1">
        <v>0</v>
      </c>
      <c r="BA271" s="1">
        <v>0</v>
      </c>
      <c r="BB271" s="1" t="s">
        <v>1355</v>
      </c>
    </row>
    <row r="272" spans="1:54" x14ac:dyDescent="0.25">
      <c r="A272" s="1">
        <v>4160</v>
      </c>
      <c r="B272" s="1" t="s">
        <v>411</v>
      </c>
      <c r="C272" s="1">
        <v>65144059</v>
      </c>
      <c r="D272" s="1" t="s">
        <v>1365</v>
      </c>
      <c r="E272" s="1" t="s">
        <v>412</v>
      </c>
      <c r="F272" s="1" t="s">
        <v>1302</v>
      </c>
      <c r="G272" s="27">
        <v>0.96061269146608319</v>
      </c>
      <c r="H272" s="1">
        <v>0</v>
      </c>
      <c r="I272" s="1">
        <v>58</v>
      </c>
      <c r="J272" s="1">
        <v>0</v>
      </c>
      <c r="K272" s="1">
        <v>0</v>
      </c>
      <c r="L272" s="1">
        <v>163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 t="s">
        <v>1355</v>
      </c>
    </row>
    <row r="273" spans="1:54" x14ac:dyDescent="0.25">
      <c r="A273" s="1">
        <v>4162</v>
      </c>
      <c r="B273" s="1" t="s">
        <v>413</v>
      </c>
      <c r="C273" s="1">
        <v>69170100</v>
      </c>
      <c r="D273" s="1" t="s">
        <v>1365</v>
      </c>
      <c r="E273" s="1" t="s">
        <v>412</v>
      </c>
      <c r="F273" s="1" t="s">
        <v>1301</v>
      </c>
      <c r="G273" s="27">
        <v>0.90099715099715094</v>
      </c>
      <c r="H273" s="1">
        <v>0</v>
      </c>
      <c r="I273" s="1">
        <v>232</v>
      </c>
      <c r="J273" s="1">
        <v>0</v>
      </c>
      <c r="K273" s="1">
        <v>0</v>
      </c>
      <c r="L273" s="1">
        <v>452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 t="s">
        <v>1352</v>
      </c>
    </row>
    <row r="274" spans="1:54" x14ac:dyDescent="0.25">
      <c r="A274" s="1">
        <v>4165</v>
      </c>
      <c r="B274" s="1" t="s">
        <v>414</v>
      </c>
      <c r="C274" s="1">
        <v>69170100</v>
      </c>
      <c r="D274" s="1" t="s">
        <v>1365</v>
      </c>
      <c r="E274" s="1" t="s">
        <v>412</v>
      </c>
      <c r="F274" s="1" t="s">
        <v>1301</v>
      </c>
      <c r="G274" s="27">
        <v>0.94437577255871441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38</v>
      </c>
      <c r="U274" s="1">
        <v>133</v>
      </c>
      <c r="V274" s="1">
        <v>0</v>
      </c>
      <c r="W274" s="1">
        <v>80</v>
      </c>
      <c r="X274" s="1">
        <v>101</v>
      </c>
      <c r="Y274" s="1">
        <v>24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 t="s">
        <v>1354</v>
      </c>
    </row>
    <row r="275" spans="1:54" x14ac:dyDescent="0.25">
      <c r="A275" s="1">
        <v>4166</v>
      </c>
      <c r="B275" s="1" t="s">
        <v>415</v>
      </c>
      <c r="C275" s="1">
        <v>69170100</v>
      </c>
      <c r="D275" s="1" t="s">
        <v>1365</v>
      </c>
      <c r="E275" s="1" t="s">
        <v>412</v>
      </c>
      <c r="F275" s="1" t="s">
        <v>1301</v>
      </c>
      <c r="G275" s="27">
        <v>0.96099290780141844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57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119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87</v>
      </c>
      <c r="AT275" s="1">
        <v>134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 t="s">
        <v>1351</v>
      </c>
    </row>
    <row r="276" spans="1:54" x14ac:dyDescent="0.25">
      <c r="A276" s="1">
        <v>4195</v>
      </c>
      <c r="B276" s="1" t="s">
        <v>416</v>
      </c>
      <c r="C276" s="1">
        <v>69170100</v>
      </c>
      <c r="D276" s="1" t="s">
        <v>1365</v>
      </c>
      <c r="E276" s="1" t="s">
        <v>412</v>
      </c>
      <c r="F276" s="1" t="s">
        <v>1301</v>
      </c>
      <c r="G276" s="27">
        <v>0.96183206106870234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28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28</v>
      </c>
      <c r="AY276" s="1">
        <v>0</v>
      </c>
      <c r="AZ276" s="1">
        <v>0</v>
      </c>
      <c r="BA276" s="1">
        <v>0</v>
      </c>
      <c r="BB276" s="1" t="s">
        <v>1355</v>
      </c>
    </row>
    <row r="277" spans="1:54" x14ac:dyDescent="0.25">
      <c r="A277" s="1">
        <v>4270</v>
      </c>
      <c r="B277" s="1" t="s">
        <v>417</v>
      </c>
      <c r="C277" s="1">
        <v>65144395</v>
      </c>
      <c r="D277" s="1" t="s">
        <v>1365</v>
      </c>
      <c r="E277" s="1" t="s">
        <v>412</v>
      </c>
      <c r="F277" s="1" t="s">
        <v>1302</v>
      </c>
      <c r="G277" s="27">
        <v>0.92168674698795183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23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39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 t="s">
        <v>1355</v>
      </c>
    </row>
    <row r="278" spans="1:54" x14ac:dyDescent="0.25">
      <c r="A278" s="1">
        <v>4277</v>
      </c>
      <c r="B278" s="1" t="s">
        <v>418</v>
      </c>
      <c r="C278" s="1">
        <v>65102259</v>
      </c>
      <c r="D278" s="1" t="s">
        <v>1365</v>
      </c>
      <c r="E278" s="1" t="s">
        <v>412</v>
      </c>
      <c r="F278" s="1" t="s">
        <v>1302</v>
      </c>
      <c r="G278" s="27">
        <v>0.828125</v>
      </c>
      <c r="H278" s="1">
        <v>0</v>
      </c>
      <c r="I278" s="1">
        <v>0</v>
      </c>
      <c r="J278" s="1">
        <v>0</v>
      </c>
      <c r="K278" s="1">
        <v>0</v>
      </c>
      <c r="L278" s="1">
        <v>92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86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119</v>
      </c>
      <c r="AF278" s="1">
        <v>0</v>
      </c>
      <c r="AG278" s="1">
        <v>0</v>
      </c>
      <c r="AH278" s="1">
        <v>87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 t="s">
        <v>1355</v>
      </c>
    </row>
    <row r="279" spans="1:54" x14ac:dyDescent="0.25">
      <c r="A279" s="1">
        <v>4287</v>
      </c>
      <c r="B279" s="1" t="s">
        <v>419</v>
      </c>
      <c r="C279" s="1">
        <v>65044735</v>
      </c>
      <c r="D279" s="1" t="s">
        <v>1365</v>
      </c>
      <c r="E279" s="1" t="s">
        <v>412</v>
      </c>
      <c r="F279" s="1" t="s">
        <v>1322</v>
      </c>
      <c r="G279" s="27">
        <v>0.94067796610169496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122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183</v>
      </c>
      <c r="AY279" s="1">
        <v>0</v>
      </c>
      <c r="AZ279" s="1">
        <v>0</v>
      </c>
      <c r="BA279" s="1">
        <v>0</v>
      </c>
      <c r="BB279" s="1" t="s">
        <v>1348</v>
      </c>
    </row>
    <row r="280" spans="1:54" x14ac:dyDescent="0.25">
      <c r="A280" s="1">
        <v>4288</v>
      </c>
      <c r="B280" s="1" t="s">
        <v>420</v>
      </c>
      <c r="C280" s="1">
        <v>69151000</v>
      </c>
      <c r="D280" s="1" t="s">
        <v>1365</v>
      </c>
      <c r="E280" s="1" t="s">
        <v>421</v>
      </c>
      <c r="F280" s="1" t="s">
        <v>1301</v>
      </c>
      <c r="G280" s="27">
        <v>0.94661921708185048</v>
      </c>
      <c r="H280" s="1">
        <v>8</v>
      </c>
      <c r="I280" s="1">
        <v>0</v>
      </c>
      <c r="J280" s="1">
        <v>0</v>
      </c>
      <c r="K280" s="1">
        <v>0</v>
      </c>
      <c r="L280" s="1">
        <v>123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50</v>
      </c>
      <c r="S280" s="1">
        <v>0</v>
      </c>
      <c r="T280" s="1">
        <v>72</v>
      </c>
      <c r="U280" s="1">
        <v>0</v>
      </c>
      <c r="V280" s="1">
        <v>0</v>
      </c>
      <c r="W280" s="1">
        <v>0</v>
      </c>
      <c r="X280" s="1">
        <v>98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 t="s">
        <v>1355</v>
      </c>
    </row>
    <row r="281" spans="1:54" x14ac:dyDescent="0.25">
      <c r="A281" s="1">
        <v>15777</v>
      </c>
      <c r="B281" s="1" t="s">
        <v>1020</v>
      </c>
      <c r="C281" s="1">
        <v>65138471</v>
      </c>
      <c r="D281" s="1" t="s">
        <v>1363</v>
      </c>
      <c r="E281" s="1" t="s">
        <v>246</v>
      </c>
      <c r="F281" s="1" t="s">
        <v>1302</v>
      </c>
      <c r="G281" s="27">
        <v>0.77013830367322655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27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46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 t="s">
        <v>1355</v>
      </c>
    </row>
    <row r="282" spans="1:54" x14ac:dyDescent="0.25">
      <c r="A282" s="1">
        <v>4289</v>
      </c>
      <c r="B282" s="1" t="s">
        <v>422</v>
      </c>
      <c r="C282" s="1">
        <v>69151000</v>
      </c>
      <c r="D282" s="1" t="s">
        <v>1365</v>
      </c>
      <c r="E282" s="1" t="s">
        <v>421</v>
      </c>
      <c r="F282" s="1" t="s">
        <v>1301</v>
      </c>
      <c r="G282" s="27">
        <v>0.89520426287744226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86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 t="s">
        <v>1354</v>
      </c>
    </row>
    <row r="283" spans="1:54" x14ac:dyDescent="0.25">
      <c r="A283" s="1">
        <v>4309</v>
      </c>
      <c r="B283" s="1" t="s">
        <v>423</v>
      </c>
      <c r="C283" s="1">
        <v>69141800</v>
      </c>
      <c r="D283" s="1" t="s">
        <v>1365</v>
      </c>
      <c r="E283" s="1" t="s">
        <v>424</v>
      </c>
      <c r="F283" s="1" t="s">
        <v>1301</v>
      </c>
      <c r="G283" s="27">
        <v>0.94647887323943658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45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 t="s">
        <v>1355</v>
      </c>
    </row>
    <row r="284" spans="1:54" x14ac:dyDescent="0.25">
      <c r="A284" s="1">
        <v>4331</v>
      </c>
      <c r="B284" s="1" t="s">
        <v>425</v>
      </c>
      <c r="C284" s="1">
        <v>69170400</v>
      </c>
      <c r="D284" s="1" t="s">
        <v>1365</v>
      </c>
      <c r="E284" s="1" t="s">
        <v>426</v>
      </c>
      <c r="F284" s="1" t="s">
        <v>1301</v>
      </c>
      <c r="G284" s="27">
        <v>0.88888888888888884</v>
      </c>
      <c r="H284" s="1">
        <v>0</v>
      </c>
      <c r="I284" s="1">
        <v>0</v>
      </c>
      <c r="J284" s="1">
        <v>0</v>
      </c>
      <c r="K284" s="1">
        <v>0</v>
      </c>
      <c r="L284" s="1">
        <v>44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 t="s">
        <v>1353</v>
      </c>
    </row>
    <row r="285" spans="1:54" x14ac:dyDescent="0.25">
      <c r="A285" s="1">
        <v>4353</v>
      </c>
      <c r="B285" s="1" t="s">
        <v>427</v>
      </c>
      <c r="C285" s="1">
        <v>69170200</v>
      </c>
      <c r="D285" s="1" t="s">
        <v>1365</v>
      </c>
      <c r="E285" s="1" t="s">
        <v>428</v>
      </c>
      <c r="F285" s="1" t="s">
        <v>1301</v>
      </c>
      <c r="G285" s="27">
        <v>0.90710382513661203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46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 t="s">
        <v>1355</v>
      </c>
    </row>
    <row r="286" spans="1:54" x14ac:dyDescent="0.25">
      <c r="A286" s="1">
        <v>4404</v>
      </c>
      <c r="B286" s="1" t="s">
        <v>429</v>
      </c>
      <c r="C286" s="1">
        <v>69170500</v>
      </c>
      <c r="D286" s="1" t="s">
        <v>1365</v>
      </c>
      <c r="E286" s="1" t="s">
        <v>430</v>
      </c>
      <c r="F286" s="1" t="s">
        <v>1301</v>
      </c>
      <c r="G286" s="27">
        <v>0.84640000000000004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25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 t="s">
        <v>1355</v>
      </c>
    </row>
    <row r="287" spans="1:54" x14ac:dyDescent="0.25">
      <c r="A287" s="1">
        <v>4408</v>
      </c>
      <c r="B287" s="1" t="s">
        <v>431</v>
      </c>
      <c r="C287" s="1">
        <v>69170500</v>
      </c>
      <c r="D287" s="1" t="s">
        <v>1365</v>
      </c>
      <c r="E287" s="1" t="s">
        <v>430</v>
      </c>
      <c r="F287" s="1" t="s">
        <v>1301</v>
      </c>
      <c r="G287" s="27">
        <v>0.97505197505197505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69</v>
      </c>
      <c r="X287" s="1">
        <v>36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39</v>
      </c>
      <c r="AT287" s="1">
        <v>77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 t="s">
        <v>1351</v>
      </c>
    </row>
    <row r="288" spans="1:54" x14ac:dyDescent="0.25">
      <c r="A288" s="1">
        <v>4446</v>
      </c>
      <c r="B288" s="1" t="s">
        <v>432</v>
      </c>
      <c r="C288" s="1">
        <v>69170800</v>
      </c>
      <c r="D288" s="1" t="s">
        <v>1365</v>
      </c>
      <c r="E288" s="1" t="s">
        <v>433</v>
      </c>
      <c r="F288" s="1" t="s">
        <v>1301</v>
      </c>
      <c r="G288" s="27">
        <v>0.9553571428571429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46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 t="s">
        <v>1355</v>
      </c>
    </row>
    <row r="289" spans="1:54" x14ac:dyDescent="0.25">
      <c r="A289" s="1">
        <v>4451</v>
      </c>
      <c r="B289" s="1" t="s">
        <v>434</v>
      </c>
      <c r="C289" s="1">
        <v>69170700</v>
      </c>
      <c r="D289" s="1" t="s">
        <v>1365</v>
      </c>
      <c r="E289" s="1" t="s">
        <v>435</v>
      </c>
      <c r="F289" s="1" t="s">
        <v>1301</v>
      </c>
      <c r="G289" s="27">
        <v>0.87075575027382257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88</v>
      </c>
      <c r="X289" s="1">
        <v>76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 t="s">
        <v>1355</v>
      </c>
    </row>
    <row r="290" spans="1:54" x14ac:dyDescent="0.25">
      <c r="A290" s="1">
        <v>4483</v>
      </c>
      <c r="B290" s="1" t="s">
        <v>436</v>
      </c>
      <c r="C290" s="1">
        <v>69170300</v>
      </c>
      <c r="D290" s="1" t="s">
        <v>1365</v>
      </c>
      <c r="E290" s="1" t="s">
        <v>437</v>
      </c>
      <c r="F290" s="1" t="s">
        <v>1301</v>
      </c>
      <c r="G290" s="27">
        <v>0.85411140583554379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68</v>
      </c>
      <c r="U290" s="1">
        <v>0</v>
      </c>
      <c r="V290" s="1">
        <v>0</v>
      </c>
      <c r="W290" s="1">
        <v>0</v>
      </c>
      <c r="X290" s="1">
        <v>35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45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 t="s">
        <v>1355</v>
      </c>
    </row>
    <row r="291" spans="1:54" x14ac:dyDescent="0.25">
      <c r="A291" s="1">
        <v>4507</v>
      </c>
      <c r="B291" s="1" t="s">
        <v>438</v>
      </c>
      <c r="C291" s="1">
        <v>69150900</v>
      </c>
      <c r="D291" s="1" t="s">
        <v>1365</v>
      </c>
      <c r="E291" s="1" t="s">
        <v>439</v>
      </c>
      <c r="F291" s="1" t="s">
        <v>1301</v>
      </c>
      <c r="G291" s="27">
        <v>0.96835443037974689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29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29</v>
      </c>
      <c r="AU291" s="1">
        <v>0</v>
      </c>
      <c r="AV291" s="1">
        <v>0</v>
      </c>
      <c r="AW291" s="1">
        <v>13</v>
      </c>
      <c r="AX291" s="1">
        <v>0</v>
      </c>
      <c r="AY291" s="1">
        <v>0</v>
      </c>
      <c r="AZ291" s="1">
        <v>0</v>
      </c>
      <c r="BA291" s="1">
        <v>0</v>
      </c>
      <c r="BB291" s="1" t="s">
        <v>1355</v>
      </c>
    </row>
    <row r="292" spans="1:54" x14ac:dyDescent="0.25">
      <c r="A292" s="1">
        <v>4533</v>
      </c>
      <c r="B292" s="1" t="s">
        <v>440</v>
      </c>
      <c r="C292" s="1">
        <v>82733800</v>
      </c>
      <c r="D292" s="1" t="s">
        <v>1365</v>
      </c>
      <c r="E292" s="1" t="s">
        <v>286</v>
      </c>
      <c r="F292" s="1" t="s">
        <v>1322</v>
      </c>
      <c r="G292" s="27">
        <v>0.95436507936507942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81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92</v>
      </c>
      <c r="AT292" s="1">
        <v>76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 t="s">
        <v>1348</v>
      </c>
    </row>
    <row r="293" spans="1:54" x14ac:dyDescent="0.25">
      <c r="A293" s="1">
        <v>4534</v>
      </c>
      <c r="B293" s="1" t="s">
        <v>1342</v>
      </c>
      <c r="C293" s="1">
        <v>71360000</v>
      </c>
      <c r="D293" s="1" t="s">
        <v>1365</v>
      </c>
      <c r="E293" s="1" t="s">
        <v>286</v>
      </c>
      <c r="F293" s="1" t="s">
        <v>1322</v>
      </c>
      <c r="G293" s="27">
        <v>0.91577060931899645</v>
      </c>
      <c r="H293" s="1">
        <v>0</v>
      </c>
      <c r="I293" s="1">
        <v>152</v>
      </c>
      <c r="J293" s="1">
        <v>0</v>
      </c>
      <c r="K293" s="1">
        <v>0</v>
      </c>
      <c r="L293" s="1">
        <v>386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 t="s">
        <v>1348</v>
      </c>
    </row>
    <row r="294" spans="1:54" x14ac:dyDescent="0.25">
      <c r="A294" s="1">
        <v>4535</v>
      </c>
      <c r="B294" s="1" t="s">
        <v>441</v>
      </c>
      <c r="C294" s="1">
        <v>71360000</v>
      </c>
      <c r="D294" s="1" t="s">
        <v>1365</v>
      </c>
      <c r="E294" s="1" t="s">
        <v>286</v>
      </c>
      <c r="F294" s="1" t="s">
        <v>1322</v>
      </c>
      <c r="G294" s="27">
        <v>0.92243186582809222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32</v>
      </c>
      <c r="U294" s="1">
        <v>124</v>
      </c>
      <c r="V294" s="1">
        <v>0</v>
      </c>
      <c r="W294" s="1">
        <v>53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 t="s">
        <v>1348</v>
      </c>
    </row>
    <row r="295" spans="1:54" x14ac:dyDescent="0.25">
      <c r="A295" s="1">
        <v>4536</v>
      </c>
      <c r="B295" s="1" t="s">
        <v>442</v>
      </c>
      <c r="C295" s="1">
        <v>71360000</v>
      </c>
      <c r="D295" s="1" t="s">
        <v>1365</v>
      </c>
      <c r="E295" s="1" t="s">
        <v>286</v>
      </c>
      <c r="F295" s="1" t="s">
        <v>1322</v>
      </c>
      <c r="G295" s="27">
        <v>0.92647058823529416</v>
      </c>
      <c r="H295" s="1">
        <v>0</v>
      </c>
      <c r="I295" s="1">
        <v>25</v>
      </c>
      <c r="J295" s="1">
        <v>0</v>
      </c>
      <c r="K295" s="1">
        <v>0</v>
      </c>
      <c r="L295" s="1">
        <v>79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 t="s">
        <v>1348</v>
      </c>
    </row>
    <row r="296" spans="1:54" x14ac:dyDescent="0.25">
      <c r="A296" s="1">
        <v>4557</v>
      </c>
      <c r="B296" s="1" t="s">
        <v>285</v>
      </c>
      <c r="C296" s="1">
        <v>65181672</v>
      </c>
      <c r="D296" s="1" t="s">
        <v>1365</v>
      </c>
      <c r="E296" s="1" t="s">
        <v>286</v>
      </c>
      <c r="F296" s="1" t="s">
        <v>1303</v>
      </c>
      <c r="G296" s="27">
        <v>0.84836065573770492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29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 t="s">
        <v>1349</v>
      </c>
    </row>
    <row r="297" spans="1:54" x14ac:dyDescent="0.25">
      <c r="A297" s="1">
        <v>4559</v>
      </c>
      <c r="B297" s="1" t="s">
        <v>443</v>
      </c>
      <c r="C297" s="1">
        <v>65181672</v>
      </c>
      <c r="D297" s="1" t="s">
        <v>1365</v>
      </c>
      <c r="E297" s="1" t="s">
        <v>286</v>
      </c>
      <c r="F297" s="1" t="s">
        <v>1303</v>
      </c>
      <c r="G297" s="27">
        <v>0.93181818181818177</v>
      </c>
      <c r="H297" s="1">
        <v>0</v>
      </c>
      <c r="I297" s="1">
        <v>0</v>
      </c>
      <c r="J297" s="1">
        <v>0</v>
      </c>
      <c r="K297" s="1">
        <v>0</v>
      </c>
      <c r="L297" s="1">
        <v>20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 t="s">
        <v>1349</v>
      </c>
    </row>
    <row r="298" spans="1:54" x14ac:dyDescent="0.25">
      <c r="A298" s="1">
        <v>4560</v>
      </c>
      <c r="B298" s="1" t="s">
        <v>444</v>
      </c>
      <c r="C298" s="1">
        <v>65181672</v>
      </c>
      <c r="D298" s="1" t="s">
        <v>1365</v>
      </c>
      <c r="E298" s="1" t="s">
        <v>445</v>
      </c>
      <c r="F298" s="1" t="s">
        <v>1303</v>
      </c>
      <c r="G298" s="27">
        <v>0.95121951219512191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50</v>
      </c>
      <c r="Y298" s="1">
        <v>6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 t="s">
        <v>1349</v>
      </c>
    </row>
    <row r="299" spans="1:54" x14ac:dyDescent="0.25">
      <c r="A299" s="1">
        <v>4616</v>
      </c>
      <c r="B299" s="1" t="s">
        <v>448</v>
      </c>
      <c r="C299" s="1">
        <v>69264800</v>
      </c>
      <c r="D299" s="1" t="s">
        <v>1365</v>
      </c>
      <c r="E299" s="1" t="s">
        <v>449</v>
      </c>
      <c r="F299" s="1" t="s">
        <v>1301</v>
      </c>
      <c r="G299" s="27">
        <v>0.97297297297297303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32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 t="s">
        <v>1355</v>
      </c>
    </row>
    <row r="300" spans="1:54" x14ac:dyDescent="0.25">
      <c r="A300" s="1">
        <v>4672</v>
      </c>
      <c r="B300" s="1" t="s">
        <v>450</v>
      </c>
      <c r="C300" s="1">
        <v>70912300</v>
      </c>
      <c r="D300" s="1" t="s">
        <v>1365</v>
      </c>
      <c r="E300" s="1" t="s">
        <v>286</v>
      </c>
      <c r="F300" s="1" t="s">
        <v>1302</v>
      </c>
      <c r="G300" s="27">
        <v>0.86213592233009706</v>
      </c>
      <c r="H300" s="1">
        <v>0</v>
      </c>
      <c r="I300" s="1">
        <v>0</v>
      </c>
      <c r="J300" s="1">
        <v>0</v>
      </c>
      <c r="K300" s="1">
        <v>0</v>
      </c>
      <c r="L300" s="1">
        <v>174</v>
      </c>
      <c r="M300" s="1">
        <v>0</v>
      </c>
      <c r="N300" s="1">
        <v>0</v>
      </c>
      <c r="O300" s="1">
        <v>81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 t="s">
        <v>1355</v>
      </c>
    </row>
    <row r="301" spans="1:54" x14ac:dyDescent="0.25">
      <c r="A301" s="1">
        <v>4700</v>
      </c>
      <c r="B301" s="1" t="s">
        <v>451</v>
      </c>
      <c r="C301" s="1">
        <v>70912300</v>
      </c>
      <c r="D301" s="1" t="s">
        <v>1365</v>
      </c>
      <c r="E301" s="1" t="s">
        <v>452</v>
      </c>
      <c r="F301" s="1" t="s">
        <v>1322</v>
      </c>
      <c r="G301" s="27">
        <v>0.90713324360699865</v>
      </c>
      <c r="H301" s="1">
        <v>0</v>
      </c>
      <c r="I301" s="1">
        <v>0</v>
      </c>
      <c r="J301" s="1">
        <v>0</v>
      </c>
      <c r="K301" s="1">
        <v>0</v>
      </c>
      <c r="L301" s="1">
        <v>63</v>
      </c>
      <c r="M301" s="1">
        <v>0</v>
      </c>
      <c r="N301" s="1">
        <v>0</v>
      </c>
      <c r="O301" s="1">
        <v>0</v>
      </c>
      <c r="P301" s="1">
        <v>41</v>
      </c>
      <c r="Q301" s="1">
        <v>62</v>
      </c>
      <c r="R301" s="1">
        <v>57</v>
      </c>
      <c r="S301" s="1">
        <v>0</v>
      </c>
      <c r="T301" s="1">
        <v>62</v>
      </c>
      <c r="U301" s="1">
        <v>0</v>
      </c>
      <c r="V301" s="1">
        <v>0</v>
      </c>
      <c r="W301" s="1">
        <v>0</v>
      </c>
      <c r="X301" s="1">
        <v>60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 t="s">
        <v>1348</v>
      </c>
    </row>
    <row r="302" spans="1:54" x14ac:dyDescent="0.25">
      <c r="A302" s="1">
        <v>4703</v>
      </c>
      <c r="B302" s="1" t="s">
        <v>453</v>
      </c>
      <c r="C302" s="1">
        <v>69150800</v>
      </c>
      <c r="D302" s="1" t="s">
        <v>1365</v>
      </c>
      <c r="E302" s="1" t="s">
        <v>454</v>
      </c>
      <c r="F302" s="1" t="s">
        <v>1301</v>
      </c>
      <c r="G302" s="27">
        <v>0.92653061224489797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42</v>
      </c>
      <c r="V302" s="1">
        <v>0</v>
      </c>
      <c r="W302" s="1">
        <v>36</v>
      </c>
      <c r="X302" s="1">
        <v>40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 t="s">
        <v>1353</v>
      </c>
    </row>
    <row r="303" spans="1:54" x14ac:dyDescent="0.25">
      <c r="A303" s="1">
        <v>4706</v>
      </c>
      <c r="B303" s="1" t="s">
        <v>455</v>
      </c>
      <c r="C303" s="1">
        <v>69264400</v>
      </c>
      <c r="D303" s="1" t="s">
        <v>1365</v>
      </c>
      <c r="E303" s="1" t="s">
        <v>452</v>
      </c>
      <c r="F303" s="1" t="s">
        <v>1301</v>
      </c>
      <c r="G303" s="27">
        <v>0.93852459016393441</v>
      </c>
      <c r="H303" s="1">
        <v>0</v>
      </c>
      <c r="I303" s="1">
        <v>0</v>
      </c>
      <c r="J303" s="1">
        <v>0</v>
      </c>
      <c r="K303" s="1">
        <v>0</v>
      </c>
      <c r="L303" s="1">
        <v>30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49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24</v>
      </c>
      <c r="AS303" s="1">
        <v>31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 t="s">
        <v>1352</v>
      </c>
    </row>
    <row r="304" spans="1:54" x14ac:dyDescent="0.25">
      <c r="A304" s="1">
        <v>4707</v>
      </c>
      <c r="B304" s="1" t="s">
        <v>456</v>
      </c>
      <c r="C304" s="1">
        <v>69150800</v>
      </c>
      <c r="D304" s="1" t="s">
        <v>1365</v>
      </c>
      <c r="E304" s="1" t="s">
        <v>454</v>
      </c>
      <c r="F304" s="1" t="s">
        <v>1301</v>
      </c>
      <c r="G304" s="27">
        <v>0.91596638655462181</v>
      </c>
      <c r="H304" s="1">
        <v>0</v>
      </c>
      <c r="I304" s="1">
        <v>12</v>
      </c>
      <c r="J304" s="1">
        <v>0</v>
      </c>
      <c r="K304" s="1">
        <v>0</v>
      </c>
      <c r="L304" s="1">
        <v>160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42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 t="s">
        <v>1353</v>
      </c>
    </row>
    <row r="305" spans="1:54" x14ac:dyDescent="0.25">
      <c r="A305" s="1">
        <v>4708</v>
      </c>
      <c r="B305" s="1" t="s">
        <v>457</v>
      </c>
      <c r="C305" s="1">
        <v>69150800</v>
      </c>
      <c r="D305" s="1" t="s">
        <v>1365</v>
      </c>
      <c r="E305" s="1" t="s">
        <v>454</v>
      </c>
      <c r="F305" s="1" t="s">
        <v>1301</v>
      </c>
      <c r="G305" s="27">
        <v>0.86956521739130432</v>
      </c>
      <c r="H305" s="1">
        <v>0</v>
      </c>
      <c r="I305" s="1">
        <v>0</v>
      </c>
      <c r="J305" s="1">
        <v>0</v>
      </c>
      <c r="K305" s="1">
        <v>0</v>
      </c>
      <c r="L305" s="1">
        <v>29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32</v>
      </c>
      <c r="BA305" s="1">
        <v>0</v>
      </c>
      <c r="BB305" s="1" t="s">
        <v>1355</v>
      </c>
    </row>
    <row r="306" spans="1:54" x14ac:dyDescent="0.25">
      <c r="A306" s="1">
        <v>4709</v>
      </c>
      <c r="B306" s="1" t="s">
        <v>458</v>
      </c>
      <c r="C306" s="1">
        <v>69150800</v>
      </c>
      <c r="D306" s="1" t="s">
        <v>1365</v>
      </c>
      <c r="E306" s="1" t="s">
        <v>454</v>
      </c>
      <c r="F306" s="1" t="s">
        <v>1301</v>
      </c>
      <c r="G306" s="27">
        <v>0.92649572649572653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98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68</v>
      </c>
      <c r="AS306" s="1">
        <v>38</v>
      </c>
      <c r="AT306" s="1">
        <v>88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 t="s">
        <v>1352</v>
      </c>
    </row>
    <row r="307" spans="1:54" x14ac:dyDescent="0.25">
      <c r="A307" s="1">
        <v>4717</v>
      </c>
      <c r="B307" s="1" t="s">
        <v>459</v>
      </c>
      <c r="C307" s="1">
        <v>69264400</v>
      </c>
      <c r="D307" s="1" t="s">
        <v>1365</v>
      </c>
      <c r="E307" s="1" t="s">
        <v>452</v>
      </c>
      <c r="F307" s="1" t="s">
        <v>1301</v>
      </c>
      <c r="G307" s="27">
        <v>0.9285714285714286</v>
      </c>
      <c r="H307" s="1">
        <v>0</v>
      </c>
      <c r="I307" s="1">
        <v>0</v>
      </c>
      <c r="J307" s="1">
        <v>0</v>
      </c>
      <c r="K307" s="1">
        <v>0</v>
      </c>
      <c r="L307" s="1">
        <v>26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33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 t="s">
        <v>1355</v>
      </c>
    </row>
    <row r="308" spans="1:54" x14ac:dyDescent="0.25">
      <c r="A308" s="1">
        <v>4782</v>
      </c>
      <c r="B308" s="1" t="s">
        <v>460</v>
      </c>
      <c r="C308" s="1">
        <v>65121099</v>
      </c>
      <c r="D308" s="1" t="s">
        <v>1365</v>
      </c>
      <c r="E308" s="1" t="s">
        <v>452</v>
      </c>
      <c r="F308" s="1" t="s">
        <v>1302</v>
      </c>
      <c r="G308" s="27">
        <v>0.82378854625550657</v>
      </c>
      <c r="H308" s="1">
        <v>0</v>
      </c>
      <c r="I308" s="1">
        <v>0</v>
      </c>
      <c r="J308" s="1">
        <v>0</v>
      </c>
      <c r="K308" s="1">
        <v>0</v>
      </c>
      <c r="L308" s="1">
        <v>80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60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 t="s">
        <v>1355</v>
      </c>
    </row>
    <row r="309" spans="1:54" x14ac:dyDescent="0.25">
      <c r="A309" s="1">
        <v>4805</v>
      </c>
      <c r="B309" s="1" t="s">
        <v>461</v>
      </c>
      <c r="C309" s="1">
        <v>69150500</v>
      </c>
      <c r="D309" s="1" t="s">
        <v>1365</v>
      </c>
      <c r="E309" s="1" t="s">
        <v>462</v>
      </c>
      <c r="F309" s="1" t="s">
        <v>1301</v>
      </c>
      <c r="G309" s="27">
        <v>0.92610062893081757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55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40</v>
      </c>
      <c r="AZ309" s="1">
        <v>49</v>
      </c>
      <c r="BA309" s="1">
        <v>0</v>
      </c>
      <c r="BB309" s="1" t="s">
        <v>1354</v>
      </c>
    </row>
    <row r="310" spans="1:54" x14ac:dyDescent="0.25">
      <c r="A310" s="1">
        <v>4824</v>
      </c>
      <c r="B310" s="1" t="s">
        <v>463</v>
      </c>
      <c r="C310" s="1">
        <v>71360000</v>
      </c>
      <c r="D310" s="1" t="s">
        <v>1365</v>
      </c>
      <c r="E310" s="1" t="s">
        <v>464</v>
      </c>
      <c r="F310" s="1" t="s">
        <v>1322</v>
      </c>
      <c r="G310" s="27">
        <v>0.93764434180138567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41</v>
      </c>
      <c r="U310" s="1">
        <v>119</v>
      </c>
      <c r="V310" s="1">
        <v>0</v>
      </c>
      <c r="W310" s="1">
        <v>0</v>
      </c>
      <c r="X310" s="1">
        <v>46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 t="s">
        <v>1348</v>
      </c>
    </row>
    <row r="311" spans="1:54" x14ac:dyDescent="0.25">
      <c r="A311" s="1">
        <v>4825</v>
      </c>
      <c r="B311" s="1" t="s">
        <v>465</v>
      </c>
      <c r="C311" s="1">
        <v>69150100</v>
      </c>
      <c r="D311" s="1" t="s">
        <v>1365</v>
      </c>
      <c r="E311" s="1" t="s">
        <v>464</v>
      </c>
      <c r="F311" s="1" t="s">
        <v>1301</v>
      </c>
      <c r="G311" s="27">
        <v>0.92917847025495748</v>
      </c>
      <c r="H311" s="1">
        <v>0</v>
      </c>
      <c r="I311" s="1">
        <v>0</v>
      </c>
      <c r="J311" s="1">
        <v>0</v>
      </c>
      <c r="K311" s="1">
        <v>0</v>
      </c>
      <c r="L311" s="1">
        <v>33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49</v>
      </c>
      <c r="AH311" s="1">
        <v>0</v>
      </c>
      <c r="AI311" s="1">
        <v>0</v>
      </c>
      <c r="AJ311" s="1">
        <v>0</v>
      </c>
      <c r="AK311" s="1">
        <v>0</v>
      </c>
      <c r="AL311" s="1">
        <v>100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 t="s">
        <v>1354</v>
      </c>
    </row>
    <row r="312" spans="1:54" x14ac:dyDescent="0.25">
      <c r="A312" s="1">
        <v>4870</v>
      </c>
      <c r="B312" s="1" t="s">
        <v>446</v>
      </c>
      <c r="C312" s="1">
        <v>65181672</v>
      </c>
      <c r="D312" s="1" t="s">
        <v>1365</v>
      </c>
      <c r="E312" s="1" t="s">
        <v>447</v>
      </c>
      <c r="F312" s="1" t="s">
        <v>1303</v>
      </c>
      <c r="G312" s="27">
        <v>0.94331983805668018</v>
      </c>
      <c r="H312" s="1">
        <v>0</v>
      </c>
      <c r="I312" s="1">
        <v>39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 t="s">
        <v>1349</v>
      </c>
    </row>
    <row r="313" spans="1:54" x14ac:dyDescent="0.25">
      <c r="A313" s="1">
        <v>4897</v>
      </c>
      <c r="B313" s="1" t="s">
        <v>466</v>
      </c>
      <c r="C313" s="1">
        <v>65181672</v>
      </c>
      <c r="D313" s="1" t="s">
        <v>1365</v>
      </c>
      <c r="E313" s="1" t="s">
        <v>467</v>
      </c>
      <c r="F313" s="1" t="s">
        <v>1303</v>
      </c>
      <c r="G313" s="27">
        <v>0.94769874476987448</v>
      </c>
      <c r="H313" s="1">
        <v>0</v>
      </c>
      <c r="I313" s="1">
        <v>0</v>
      </c>
      <c r="J313" s="1">
        <v>0</v>
      </c>
      <c r="K313" s="1">
        <v>0</v>
      </c>
      <c r="L313" s="1">
        <v>95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28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28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 t="s">
        <v>1349</v>
      </c>
    </row>
    <row r="314" spans="1:54" x14ac:dyDescent="0.25">
      <c r="A314" s="1">
        <v>4925</v>
      </c>
      <c r="B314" s="1" t="s">
        <v>468</v>
      </c>
      <c r="C314" s="1">
        <v>69151400</v>
      </c>
      <c r="D314" s="1" t="s">
        <v>1365</v>
      </c>
      <c r="E314" s="1" t="s">
        <v>469</v>
      </c>
      <c r="F314" s="1" t="s">
        <v>1301</v>
      </c>
      <c r="G314" s="27">
        <v>0.92931034482758623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54</v>
      </c>
      <c r="AV314" s="1">
        <v>0</v>
      </c>
      <c r="AW314" s="1">
        <v>0</v>
      </c>
      <c r="AX314" s="1">
        <v>30</v>
      </c>
      <c r="AY314" s="1">
        <v>0</v>
      </c>
      <c r="AZ314" s="1">
        <v>0</v>
      </c>
      <c r="BA314" s="1">
        <v>0</v>
      </c>
      <c r="BB314" s="1" t="s">
        <v>1355</v>
      </c>
    </row>
    <row r="315" spans="1:54" x14ac:dyDescent="0.25">
      <c r="A315" s="1">
        <v>4948</v>
      </c>
      <c r="B315" s="1" t="s">
        <v>470</v>
      </c>
      <c r="C315" s="1">
        <v>69151300</v>
      </c>
      <c r="D315" s="1" t="s">
        <v>1365</v>
      </c>
      <c r="E315" s="1" t="s">
        <v>471</v>
      </c>
      <c r="F315" s="1" t="s">
        <v>1301</v>
      </c>
      <c r="G315" s="27">
        <v>0.96268656716417911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21</v>
      </c>
      <c r="U315" s="1">
        <v>41</v>
      </c>
      <c r="V315" s="1">
        <v>0</v>
      </c>
      <c r="W315" s="1">
        <v>16</v>
      </c>
      <c r="X315" s="1">
        <v>17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30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 t="s">
        <v>1354</v>
      </c>
    </row>
    <row r="316" spans="1:54" x14ac:dyDescent="0.25">
      <c r="A316" s="1">
        <v>4949</v>
      </c>
      <c r="B316" s="1" t="s">
        <v>472</v>
      </c>
      <c r="C316" s="1">
        <v>69151300</v>
      </c>
      <c r="D316" s="1" t="s">
        <v>1365</v>
      </c>
      <c r="E316" s="1" t="s">
        <v>471</v>
      </c>
      <c r="F316" s="1" t="s">
        <v>1301</v>
      </c>
      <c r="G316" s="27">
        <v>0.93181818181818177</v>
      </c>
      <c r="H316" s="1">
        <v>0</v>
      </c>
      <c r="I316" s="1">
        <v>6</v>
      </c>
      <c r="J316" s="1">
        <v>0</v>
      </c>
      <c r="K316" s="1">
        <v>0</v>
      </c>
      <c r="L316" s="1">
        <v>24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 t="s">
        <v>1355</v>
      </c>
    </row>
    <row r="317" spans="1:54" x14ac:dyDescent="0.25">
      <c r="A317" s="1">
        <v>4975</v>
      </c>
      <c r="B317" s="1" t="s">
        <v>473</v>
      </c>
      <c r="C317" s="1">
        <v>71360000</v>
      </c>
      <c r="D317" s="1" t="s">
        <v>1365</v>
      </c>
      <c r="E317" s="1" t="s">
        <v>474</v>
      </c>
      <c r="F317" s="1" t="s">
        <v>1322</v>
      </c>
      <c r="G317" s="27">
        <v>0.91326530612244894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28</v>
      </c>
      <c r="Y317" s="1">
        <v>32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29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 t="s">
        <v>1348</v>
      </c>
    </row>
    <row r="318" spans="1:54" x14ac:dyDescent="0.25">
      <c r="A318" s="1">
        <v>4977</v>
      </c>
      <c r="B318" s="1" t="s">
        <v>475</v>
      </c>
      <c r="C318" s="1">
        <v>69151200</v>
      </c>
      <c r="D318" s="1" t="s">
        <v>1365</v>
      </c>
      <c r="E318" s="1" t="s">
        <v>474</v>
      </c>
      <c r="F318" s="1" t="s">
        <v>1301</v>
      </c>
      <c r="G318" s="27">
        <v>0.93077742279020237</v>
      </c>
      <c r="H318" s="1">
        <v>0</v>
      </c>
      <c r="I318" s="1">
        <v>109</v>
      </c>
      <c r="J318" s="1">
        <v>0</v>
      </c>
      <c r="K318" s="1">
        <v>0</v>
      </c>
      <c r="L318" s="1">
        <v>284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82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 t="s">
        <v>1355</v>
      </c>
    </row>
    <row r="319" spans="1:54" x14ac:dyDescent="0.25">
      <c r="A319" s="1">
        <v>4983</v>
      </c>
      <c r="B319" s="1" t="s">
        <v>476</v>
      </c>
      <c r="C319" s="1">
        <v>69151200</v>
      </c>
      <c r="D319" s="1" t="s">
        <v>1365</v>
      </c>
      <c r="E319" s="1" t="s">
        <v>474</v>
      </c>
      <c r="F319" s="1" t="s">
        <v>1301</v>
      </c>
      <c r="G319" s="27">
        <v>0.90861618798955612</v>
      </c>
      <c r="H319" s="1">
        <v>0</v>
      </c>
      <c r="I319" s="1">
        <v>0</v>
      </c>
      <c r="J319" s="1">
        <v>0</v>
      </c>
      <c r="K319" s="1">
        <v>0</v>
      </c>
      <c r="L319" s="1">
        <v>28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39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45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 t="s">
        <v>1355</v>
      </c>
    </row>
    <row r="320" spans="1:54" x14ac:dyDescent="0.25">
      <c r="A320" s="1">
        <v>5021</v>
      </c>
      <c r="B320" s="1" t="s">
        <v>477</v>
      </c>
      <c r="C320" s="1">
        <v>69160300</v>
      </c>
      <c r="D320" s="1" t="s">
        <v>1365</v>
      </c>
      <c r="E320" s="1" t="s">
        <v>478</v>
      </c>
      <c r="F320" s="1" t="s">
        <v>1301</v>
      </c>
      <c r="G320" s="27">
        <v>0.98121085594989566</v>
      </c>
      <c r="H320" s="1">
        <v>0</v>
      </c>
      <c r="I320" s="1">
        <v>0</v>
      </c>
      <c r="J320" s="1">
        <v>0</v>
      </c>
      <c r="K320" s="1">
        <v>0</v>
      </c>
      <c r="L320" s="1">
        <v>46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52</v>
      </c>
      <c r="S320" s="1">
        <v>0</v>
      </c>
      <c r="T320" s="1">
        <v>0</v>
      </c>
      <c r="U320" s="1">
        <v>0</v>
      </c>
      <c r="V320" s="1">
        <v>0</v>
      </c>
      <c r="W320" s="1">
        <v>49</v>
      </c>
      <c r="X320" s="1">
        <v>48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53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 t="s">
        <v>1354</v>
      </c>
    </row>
    <row r="321" spans="1:54" x14ac:dyDescent="0.25">
      <c r="A321" s="1">
        <v>5057</v>
      </c>
      <c r="B321" s="1" t="s">
        <v>479</v>
      </c>
      <c r="C321" s="1">
        <v>69160100</v>
      </c>
      <c r="D321" s="1" t="s">
        <v>1365</v>
      </c>
      <c r="E321" s="1" t="s">
        <v>480</v>
      </c>
      <c r="F321" s="1" t="s">
        <v>1301</v>
      </c>
      <c r="G321" s="27">
        <v>1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39</v>
      </c>
      <c r="AZ321" s="1">
        <v>0</v>
      </c>
      <c r="BA321" s="1">
        <v>0</v>
      </c>
      <c r="BB321" s="1" t="s">
        <v>1355</v>
      </c>
    </row>
    <row r="322" spans="1:54" x14ac:dyDescent="0.25">
      <c r="A322" s="1">
        <v>5084</v>
      </c>
      <c r="B322" s="1" t="s">
        <v>481</v>
      </c>
      <c r="C322" s="1">
        <v>69160201</v>
      </c>
      <c r="D322" s="1" t="s">
        <v>1365</v>
      </c>
      <c r="E322" s="1" t="s">
        <v>482</v>
      </c>
      <c r="F322" s="1" t="s">
        <v>1301</v>
      </c>
      <c r="G322" s="27">
        <v>0.84826974267968058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62</v>
      </c>
      <c r="X322" s="1">
        <v>0</v>
      </c>
      <c r="Y322" s="1">
        <v>35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 t="s">
        <v>1353</v>
      </c>
    </row>
    <row r="323" spans="1:54" x14ac:dyDescent="0.25">
      <c r="A323" s="1">
        <v>5105</v>
      </c>
      <c r="B323" s="1" t="s">
        <v>483</v>
      </c>
      <c r="C323" s="1">
        <v>69160400</v>
      </c>
      <c r="D323" s="1" t="s">
        <v>1365</v>
      </c>
      <c r="E323" s="1" t="s">
        <v>484</v>
      </c>
      <c r="F323" s="1" t="s">
        <v>1301</v>
      </c>
      <c r="G323" s="27">
        <v>0.9285714285714286</v>
      </c>
      <c r="H323" s="1">
        <v>0</v>
      </c>
      <c r="I323" s="1">
        <v>0</v>
      </c>
      <c r="J323" s="1">
        <v>0</v>
      </c>
      <c r="K323" s="1">
        <v>0</v>
      </c>
      <c r="L323" s="1">
        <v>30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49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 t="s">
        <v>1355</v>
      </c>
    </row>
    <row r="324" spans="1:54" x14ac:dyDescent="0.25">
      <c r="A324" s="1">
        <v>5122</v>
      </c>
      <c r="B324" s="1" t="s">
        <v>485</v>
      </c>
      <c r="C324" s="1">
        <v>65150067</v>
      </c>
      <c r="D324" s="1" t="s">
        <v>1365</v>
      </c>
      <c r="E324" s="1" t="s">
        <v>484</v>
      </c>
      <c r="F324" s="1" t="s">
        <v>1302</v>
      </c>
      <c r="G324" s="27">
        <v>0.96083550913838123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37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28</v>
      </c>
      <c r="AT324" s="1">
        <v>70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 t="s">
        <v>1355</v>
      </c>
    </row>
    <row r="325" spans="1:54" x14ac:dyDescent="0.25">
      <c r="A325" s="1">
        <v>5215</v>
      </c>
      <c r="B325" s="1" t="s">
        <v>486</v>
      </c>
      <c r="C325" s="1">
        <v>60911000</v>
      </c>
      <c r="D325" s="1" t="s">
        <v>1357</v>
      </c>
      <c r="E325" s="1" t="s">
        <v>487</v>
      </c>
      <c r="F325" s="1" t="s">
        <v>1322</v>
      </c>
      <c r="G325" s="27">
        <v>0.94240000000000002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116</v>
      </c>
      <c r="V325" s="1">
        <v>0</v>
      </c>
      <c r="W325" s="1">
        <v>95</v>
      </c>
      <c r="X325" s="1">
        <v>124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 t="s">
        <v>1348</v>
      </c>
    </row>
    <row r="326" spans="1:54" x14ac:dyDescent="0.25">
      <c r="A326" s="1">
        <v>5216</v>
      </c>
      <c r="B326" s="1" t="s">
        <v>488</v>
      </c>
      <c r="C326" s="1">
        <v>69180100</v>
      </c>
      <c r="D326" s="1" t="s">
        <v>1357</v>
      </c>
      <c r="E326" s="1" t="s">
        <v>487</v>
      </c>
      <c r="F326" s="1" t="s">
        <v>1301</v>
      </c>
      <c r="G326" s="27">
        <v>0.92370572207084467</v>
      </c>
      <c r="H326" s="1">
        <v>0</v>
      </c>
      <c r="I326" s="1">
        <v>28</v>
      </c>
      <c r="J326" s="1">
        <v>0</v>
      </c>
      <c r="K326" s="1">
        <v>0</v>
      </c>
      <c r="L326" s="1">
        <v>75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37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30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 t="s">
        <v>1355</v>
      </c>
    </row>
    <row r="327" spans="1:54" x14ac:dyDescent="0.25">
      <c r="A327" s="1">
        <v>5219</v>
      </c>
      <c r="B327" s="1" t="s">
        <v>489</v>
      </c>
      <c r="C327" s="1">
        <v>69180100</v>
      </c>
      <c r="D327" s="1" t="s">
        <v>1357</v>
      </c>
      <c r="E327" s="1" t="s">
        <v>487</v>
      </c>
      <c r="F327" s="1" t="s">
        <v>1301</v>
      </c>
      <c r="G327" s="27">
        <v>0.94887525562372188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58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63</v>
      </c>
      <c r="Z327" s="1">
        <v>0</v>
      </c>
      <c r="AA327" s="1">
        <v>0</v>
      </c>
      <c r="AB327" s="1">
        <v>0</v>
      </c>
      <c r="AC327" s="1">
        <v>0</v>
      </c>
      <c r="AD327" s="1">
        <v>60</v>
      </c>
      <c r="AE327" s="1">
        <v>0</v>
      </c>
      <c r="AF327" s="1">
        <v>0</v>
      </c>
      <c r="AG327" s="1">
        <v>0</v>
      </c>
      <c r="AH327" s="1">
        <v>0</v>
      </c>
      <c r="AI327" s="1">
        <v>64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89</v>
      </c>
      <c r="AT327" s="1">
        <v>156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 t="s">
        <v>1352</v>
      </c>
    </row>
    <row r="328" spans="1:54" x14ac:dyDescent="0.25">
      <c r="A328" s="1">
        <v>5267</v>
      </c>
      <c r="B328" s="1" t="s">
        <v>490</v>
      </c>
      <c r="C328" s="1">
        <v>70002810</v>
      </c>
      <c r="D328" s="1" t="s">
        <v>1357</v>
      </c>
      <c r="E328" s="1" t="s">
        <v>487</v>
      </c>
      <c r="F328" s="1" t="s">
        <v>1302</v>
      </c>
      <c r="G328" s="27">
        <v>0.97637795275590555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56</v>
      </c>
      <c r="AY328" s="1">
        <v>0</v>
      </c>
      <c r="AZ328" s="1">
        <v>0</v>
      </c>
      <c r="BA328" s="1">
        <v>0</v>
      </c>
      <c r="BB328" s="1" t="s">
        <v>1353</v>
      </c>
    </row>
    <row r="329" spans="1:54" x14ac:dyDescent="0.25">
      <c r="A329" s="1">
        <v>5270</v>
      </c>
      <c r="B329" s="1" t="s">
        <v>491</v>
      </c>
      <c r="C329" s="1">
        <v>69180400</v>
      </c>
      <c r="D329" s="1" t="s">
        <v>1357</v>
      </c>
      <c r="E329" s="1" t="s">
        <v>492</v>
      </c>
      <c r="F329" s="1" t="s">
        <v>1301</v>
      </c>
      <c r="G329" s="27">
        <v>0.98859315589353614</v>
      </c>
      <c r="H329" s="1">
        <v>0</v>
      </c>
      <c r="I329" s="1">
        <v>0</v>
      </c>
      <c r="J329" s="1">
        <v>0</v>
      </c>
      <c r="K329" s="1">
        <v>0</v>
      </c>
      <c r="L329" s="1">
        <v>32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39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41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 t="s">
        <v>1355</v>
      </c>
    </row>
    <row r="330" spans="1:54" x14ac:dyDescent="0.25">
      <c r="A330" s="1">
        <v>5274</v>
      </c>
      <c r="B330" s="1" t="s">
        <v>493</v>
      </c>
      <c r="C330" s="1">
        <v>69180400</v>
      </c>
      <c r="D330" s="1" t="s">
        <v>1357</v>
      </c>
      <c r="E330" s="1" t="s">
        <v>492</v>
      </c>
      <c r="F330" s="1" t="s">
        <v>1301</v>
      </c>
      <c r="G330" s="27">
        <v>0.94174757281553401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22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24</v>
      </c>
      <c r="AY330" s="1">
        <v>0</v>
      </c>
      <c r="AZ330" s="1">
        <v>0</v>
      </c>
      <c r="BA330" s="1">
        <v>0</v>
      </c>
      <c r="BB330" s="1" t="s">
        <v>1355</v>
      </c>
    </row>
    <row r="331" spans="1:54" x14ac:dyDescent="0.25">
      <c r="A331" s="1">
        <v>5282</v>
      </c>
      <c r="B331" s="1" t="s">
        <v>494</v>
      </c>
      <c r="C331" s="1">
        <v>69180500</v>
      </c>
      <c r="D331" s="1" t="s">
        <v>1357</v>
      </c>
      <c r="E331" s="1" t="s">
        <v>495</v>
      </c>
      <c r="F331" s="1" t="s">
        <v>1301</v>
      </c>
      <c r="G331" s="27">
        <v>0.97659297789336796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77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71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39</v>
      </c>
      <c r="AT331" s="1">
        <v>51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 t="s">
        <v>1355</v>
      </c>
    </row>
    <row r="332" spans="1:54" x14ac:dyDescent="0.25">
      <c r="A332" s="1">
        <v>5323</v>
      </c>
      <c r="B332" s="1" t="s">
        <v>496</v>
      </c>
      <c r="C332" s="1">
        <v>69181100</v>
      </c>
      <c r="D332" s="1" t="s">
        <v>1357</v>
      </c>
      <c r="E332" s="1" t="s">
        <v>497</v>
      </c>
      <c r="F332" s="1" t="s">
        <v>1301</v>
      </c>
      <c r="G332" s="27">
        <v>0.9341637010676157</v>
      </c>
      <c r="H332" s="1">
        <v>0</v>
      </c>
      <c r="I332" s="1">
        <v>0</v>
      </c>
      <c r="J332" s="1">
        <v>0</v>
      </c>
      <c r="K332" s="1">
        <v>0</v>
      </c>
      <c r="L332" s="1">
        <v>72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55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 t="s">
        <v>1355</v>
      </c>
    </row>
    <row r="333" spans="1:54" x14ac:dyDescent="0.25">
      <c r="A333" s="1">
        <v>5343</v>
      </c>
      <c r="B333" s="1" t="s">
        <v>498</v>
      </c>
      <c r="C333" s="1">
        <v>65044735</v>
      </c>
      <c r="D333" s="1" t="s">
        <v>1357</v>
      </c>
      <c r="E333" s="1" t="s">
        <v>499</v>
      </c>
      <c r="F333" s="1" t="s">
        <v>1322</v>
      </c>
      <c r="G333" s="27">
        <v>0.97599999999999998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56</v>
      </c>
      <c r="U333" s="1">
        <v>0</v>
      </c>
      <c r="V333" s="1">
        <v>0</v>
      </c>
      <c r="W333" s="1">
        <v>40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61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 t="s">
        <v>1348</v>
      </c>
    </row>
    <row r="334" spans="1:54" x14ac:dyDescent="0.25">
      <c r="A334" s="1">
        <v>5344</v>
      </c>
      <c r="B334" s="1" t="s">
        <v>500</v>
      </c>
      <c r="C334" s="1">
        <v>69181000</v>
      </c>
      <c r="D334" s="1" t="s">
        <v>1357</v>
      </c>
      <c r="E334" s="1" t="s">
        <v>499</v>
      </c>
      <c r="F334" s="1" t="s">
        <v>1301</v>
      </c>
      <c r="G334" s="27">
        <v>0.86456692913385824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42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 t="s">
        <v>1354</v>
      </c>
    </row>
    <row r="335" spans="1:54" x14ac:dyDescent="0.25">
      <c r="A335" s="1">
        <v>5393</v>
      </c>
      <c r="B335" s="1" t="s">
        <v>501</v>
      </c>
      <c r="C335" s="1">
        <v>69180900</v>
      </c>
      <c r="D335" s="1" t="s">
        <v>1357</v>
      </c>
      <c r="E335" s="1" t="s">
        <v>502</v>
      </c>
      <c r="F335" s="1" t="s">
        <v>1301</v>
      </c>
      <c r="G335" s="27">
        <v>0.97722095671981779</v>
      </c>
      <c r="H335" s="1">
        <v>0</v>
      </c>
      <c r="I335" s="1">
        <v>0</v>
      </c>
      <c r="J335" s="1">
        <v>0</v>
      </c>
      <c r="K335" s="1">
        <v>0</v>
      </c>
      <c r="L335" s="1">
        <v>70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67</v>
      </c>
      <c r="U335" s="1">
        <v>0</v>
      </c>
      <c r="V335" s="1">
        <v>0</v>
      </c>
      <c r="W335" s="1">
        <v>72</v>
      </c>
      <c r="X335" s="1">
        <v>86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66</v>
      </c>
      <c r="AT335" s="1">
        <v>88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 t="s">
        <v>1355</v>
      </c>
    </row>
    <row r="336" spans="1:54" x14ac:dyDescent="0.25">
      <c r="A336" s="1">
        <v>5439</v>
      </c>
      <c r="B336" s="1" t="s">
        <v>503</v>
      </c>
      <c r="C336" s="1">
        <v>69180700</v>
      </c>
      <c r="D336" s="1" t="s">
        <v>1357</v>
      </c>
      <c r="E336" s="1" t="s">
        <v>504</v>
      </c>
      <c r="F336" s="1" t="s">
        <v>1301</v>
      </c>
      <c r="G336" s="27">
        <v>0.971830985915493</v>
      </c>
      <c r="H336" s="1">
        <v>0</v>
      </c>
      <c r="I336" s="1">
        <v>49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49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52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 t="s">
        <v>1355</v>
      </c>
    </row>
    <row r="337" spans="1:54" x14ac:dyDescent="0.25">
      <c r="A337" s="1">
        <v>5467</v>
      </c>
      <c r="B337" s="1" t="s">
        <v>505</v>
      </c>
      <c r="C337" s="1">
        <v>70229000</v>
      </c>
      <c r="D337" s="1" t="s">
        <v>1357</v>
      </c>
      <c r="E337" s="1" t="s">
        <v>504</v>
      </c>
      <c r="F337" s="1" t="s">
        <v>1302</v>
      </c>
      <c r="G337" s="27">
        <v>1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17</v>
      </c>
      <c r="AV337" s="1">
        <v>0</v>
      </c>
      <c r="AW337" s="1">
        <v>0</v>
      </c>
      <c r="AX337" s="1">
        <v>54</v>
      </c>
      <c r="AY337" s="1">
        <v>0</v>
      </c>
      <c r="AZ337" s="1">
        <v>0</v>
      </c>
      <c r="BA337" s="1">
        <v>0</v>
      </c>
      <c r="BB337" s="1" t="s">
        <v>1355</v>
      </c>
    </row>
    <row r="338" spans="1:54" x14ac:dyDescent="0.25">
      <c r="A338" s="1">
        <v>5565</v>
      </c>
      <c r="B338" s="1" t="s">
        <v>506</v>
      </c>
      <c r="C338" s="1">
        <v>69190700</v>
      </c>
      <c r="D338" s="1" t="s">
        <v>1357</v>
      </c>
      <c r="E338" s="1" t="s">
        <v>507</v>
      </c>
      <c r="F338" s="1" t="s">
        <v>1301</v>
      </c>
      <c r="G338" s="27">
        <v>0.91213389121338917</v>
      </c>
      <c r="H338" s="1">
        <v>0</v>
      </c>
      <c r="I338" s="1">
        <v>18</v>
      </c>
      <c r="J338" s="1">
        <v>0</v>
      </c>
      <c r="K338" s="1">
        <v>0</v>
      </c>
      <c r="L338" s="1">
        <v>43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32</v>
      </c>
      <c r="AH338" s="1">
        <v>44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 t="s">
        <v>1351</v>
      </c>
    </row>
    <row r="339" spans="1:54" x14ac:dyDescent="0.25">
      <c r="A339" s="1">
        <v>5566</v>
      </c>
      <c r="B339" s="1" t="s">
        <v>508</v>
      </c>
      <c r="C339" s="1">
        <v>65044735</v>
      </c>
      <c r="D339" s="1" t="s">
        <v>1357</v>
      </c>
      <c r="E339" s="1" t="s">
        <v>507</v>
      </c>
      <c r="F339" s="1" t="s">
        <v>1322</v>
      </c>
      <c r="G339" s="27">
        <v>0.94915254237288138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170</v>
      </c>
      <c r="V339" s="1">
        <v>0</v>
      </c>
      <c r="W339" s="1">
        <v>43</v>
      </c>
      <c r="X339" s="1">
        <v>82</v>
      </c>
      <c r="Y339" s="1">
        <v>48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99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 t="s">
        <v>1348</v>
      </c>
    </row>
    <row r="340" spans="1:54" x14ac:dyDescent="0.25">
      <c r="A340" s="1">
        <v>5567</v>
      </c>
      <c r="B340" s="1" t="s">
        <v>509</v>
      </c>
      <c r="C340" s="1">
        <v>69190700</v>
      </c>
      <c r="D340" s="1" t="s">
        <v>1357</v>
      </c>
      <c r="E340" s="1" t="s">
        <v>507</v>
      </c>
      <c r="F340" s="1" t="s">
        <v>1301</v>
      </c>
      <c r="G340" s="27">
        <v>0.98832684824902728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17</v>
      </c>
      <c r="R340" s="1">
        <v>32</v>
      </c>
      <c r="S340" s="1">
        <v>0</v>
      </c>
      <c r="T340" s="1">
        <v>14</v>
      </c>
      <c r="U340" s="1">
        <v>40</v>
      </c>
      <c r="V340" s="1">
        <v>0</v>
      </c>
      <c r="W340" s="1">
        <v>0</v>
      </c>
      <c r="X340" s="1">
        <v>30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 t="s">
        <v>1351</v>
      </c>
    </row>
    <row r="341" spans="1:54" x14ac:dyDescent="0.25">
      <c r="A341" s="1">
        <v>5568</v>
      </c>
      <c r="B341" s="1" t="s">
        <v>510</v>
      </c>
      <c r="C341" s="1">
        <v>69190700</v>
      </c>
      <c r="D341" s="1" t="s">
        <v>1357</v>
      </c>
      <c r="E341" s="1" t="s">
        <v>507</v>
      </c>
      <c r="F341" s="1" t="s">
        <v>1301</v>
      </c>
      <c r="G341" s="27">
        <v>0.96377749029754201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121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30</v>
      </c>
      <c r="AS341" s="1">
        <v>102</v>
      </c>
      <c r="AT341" s="1">
        <v>178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 t="s">
        <v>1353</v>
      </c>
    </row>
    <row r="342" spans="1:54" x14ac:dyDescent="0.25">
      <c r="A342" s="1">
        <v>5574</v>
      </c>
      <c r="B342" s="1" t="s">
        <v>511</v>
      </c>
      <c r="C342" s="1">
        <v>65151280</v>
      </c>
      <c r="D342" s="1" t="s">
        <v>1357</v>
      </c>
      <c r="E342" s="1" t="s">
        <v>512</v>
      </c>
      <c r="F342" s="1" t="s">
        <v>1302</v>
      </c>
      <c r="G342" s="27">
        <v>0.9695652173913043</v>
      </c>
      <c r="H342" s="1">
        <v>0</v>
      </c>
      <c r="I342" s="1">
        <v>0</v>
      </c>
      <c r="J342" s="1">
        <v>0</v>
      </c>
      <c r="K342" s="1">
        <v>0</v>
      </c>
      <c r="L342" s="1">
        <v>54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20</v>
      </c>
      <c r="AT342" s="1">
        <v>0</v>
      </c>
      <c r="AU342" s="1">
        <v>0</v>
      </c>
      <c r="AV342" s="1">
        <v>0</v>
      </c>
      <c r="AW342" s="1">
        <v>22</v>
      </c>
      <c r="AX342" s="1">
        <v>0</v>
      </c>
      <c r="AY342" s="1">
        <v>0</v>
      </c>
      <c r="AZ342" s="1">
        <v>0</v>
      </c>
      <c r="BA342" s="1">
        <v>0</v>
      </c>
      <c r="BB342" s="1" t="s">
        <v>1355</v>
      </c>
    </row>
    <row r="343" spans="1:54" x14ac:dyDescent="0.25">
      <c r="A343" s="1">
        <v>5600</v>
      </c>
      <c r="B343" s="1" t="s">
        <v>513</v>
      </c>
      <c r="C343" s="1">
        <v>69190700</v>
      </c>
      <c r="D343" s="1" t="s">
        <v>1357</v>
      </c>
      <c r="E343" s="1" t="s">
        <v>507</v>
      </c>
      <c r="F343" s="1" t="s">
        <v>1301</v>
      </c>
      <c r="G343" s="27">
        <v>0.77983062316730578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5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 t="s">
        <v>1355</v>
      </c>
    </row>
    <row r="344" spans="1:54" x14ac:dyDescent="0.25">
      <c r="A344" s="1">
        <v>5613</v>
      </c>
      <c r="B344" s="1" t="s">
        <v>514</v>
      </c>
      <c r="C344" s="1">
        <v>69190800</v>
      </c>
      <c r="D344" s="1" t="s">
        <v>1357</v>
      </c>
      <c r="E344" s="1" t="s">
        <v>515</v>
      </c>
      <c r="F344" s="1" t="s">
        <v>1301</v>
      </c>
      <c r="G344" s="27">
        <v>0.94880546075085326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39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57</v>
      </c>
      <c r="AY344" s="1">
        <v>0</v>
      </c>
      <c r="AZ344" s="1">
        <v>0</v>
      </c>
      <c r="BA344" s="1">
        <v>0</v>
      </c>
      <c r="BB344" s="1" t="s">
        <v>1352</v>
      </c>
    </row>
    <row r="345" spans="1:54" x14ac:dyDescent="0.25">
      <c r="A345" s="1">
        <v>5653</v>
      </c>
      <c r="B345" s="1" t="s">
        <v>517</v>
      </c>
      <c r="C345" s="1">
        <v>65114858</v>
      </c>
      <c r="D345" s="1" t="s">
        <v>1357</v>
      </c>
      <c r="E345" s="1" t="s">
        <v>507</v>
      </c>
      <c r="F345" s="1" t="s">
        <v>1302</v>
      </c>
      <c r="G345" s="27">
        <v>0.96979865771812079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60</v>
      </c>
      <c r="AT345" s="1">
        <v>83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 t="s">
        <v>1355</v>
      </c>
    </row>
    <row r="346" spans="1:54" x14ac:dyDescent="0.25">
      <c r="A346" s="1">
        <v>5655</v>
      </c>
      <c r="B346" s="1" t="s">
        <v>518</v>
      </c>
      <c r="C346" s="1">
        <v>65152457</v>
      </c>
      <c r="D346" s="1" t="s">
        <v>1357</v>
      </c>
      <c r="E346" s="1" t="s">
        <v>507</v>
      </c>
      <c r="F346" s="1" t="s">
        <v>1302</v>
      </c>
      <c r="G346" s="27">
        <v>0.89523809523809528</v>
      </c>
      <c r="H346" s="1">
        <v>0</v>
      </c>
      <c r="I346" s="1">
        <v>165</v>
      </c>
      <c r="J346" s="1">
        <v>0</v>
      </c>
      <c r="K346" s="1">
        <v>0</v>
      </c>
      <c r="L346" s="1">
        <v>250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 t="s">
        <v>1353</v>
      </c>
    </row>
    <row r="347" spans="1:54" x14ac:dyDescent="0.25">
      <c r="A347" s="1">
        <v>5656</v>
      </c>
      <c r="B347" s="1" t="s">
        <v>519</v>
      </c>
      <c r="C347" s="1">
        <v>65123099</v>
      </c>
      <c r="D347" s="1" t="s">
        <v>1357</v>
      </c>
      <c r="E347" s="1" t="s">
        <v>507</v>
      </c>
      <c r="F347" s="1" t="s">
        <v>1302</v>
      </c>
      <c r="G347" s="27">
        <v>0.91632653061224489</v>
      </c>
      <c r="H347" s="1">
        <v>0</v>
      </c>
      <c r="I347" s="1">
        <v>0</v>
      </c>
      <c r="J347" s="1">
        <v>0</v>
      </c>
      <c r="K347" s="1">
        <v>0</v>
      </c>
      <c r="L347" s="1">
        <v>135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165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214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 t="s">
        <v>1354</v>
      </c>
    </row>
    <row r="348" spans="1:54" x14ac:dyDescent="0.25">
      <c r="A348" s="1">
        <v>5663</v>
      </c>
      <c r="B348" s="1" t="s">
        <v>520</v>
      </c>
      <c r="C348" s="1">
        <v>82733800</v>
      </c>
      <c r="D348" s="1" t="s">
        <v>1357</v>
      </c>
      <c r="E348" s="1" t="s">
        <v>512</v>
      </c>
      <c r="F348" s="1" t="s">
        <v>1302</v>
      </c>
      <c r="G348" s="27">
        <v>0.95533272561531446</v>
      </c>
      <c r="H348" s="1">
        <v>0</v>
      </c>
      <c r="I348" s="1">
        <v>62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63</v>
      </c>
      <c r="S348" s="1">
        <v>0</v>
      </c>
      <c r="T348" s="1">
        <v>53</v>
      </c>
      <c r="U348" s="1">
        <v>104</v>
      </c>
      <c r="V348" s="1">
        <v>0</v>
      </c>
      <c r="W348" s="1">
        <v>0</v>
      </c>
      <c r="X348" s="1">
        <v>63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67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64</v>
      </c>
      <c r="AS348" s="1">
        <v>66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 t="s">
        <v>1353</v>
      </c>
    </row>
    <row r="349" spans="1:54" x14ac:dyDescent="0.25">
      <c r="A349" s="1">
        <v>5703</v>
      </c>
      <c r="B349" s="1" t="s">
        <v>521</v>
      </c>
      <c r="C349" s="1">
        <v>65114827</v>
      </c>
      <c r="D349" s="1" t="s">
        <v>1357</v>
      </c>
      <c r="E349" s="1" t="s">
        <v>507</v>
      </c>
      <c r="F349" s="1" t="s">
        <v>1302</v>
      </c>
      <c r="G349" s="27">
        <v>0.97368421052631582</v>
      </c>
      <c r="H349" s="1">
        <v>0</v>
      </c>
      <c r="I349" s="1">
        <v>0</v>
      </c>
      <c r="J349" s="1">
        <v>0</v>
      </c>
      <c r="K349" s="1">
        <v>0</v>
      </c>
      <c r="L349" s="1">
        <v>27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13</v>
      </c>
      <c r="AQ349" s="1">
        <v>0</v>
      </c>
      <c r="AR349" s="1">
        <v>0</v>
      </c>
      <c r="AS349" s="1">
        <v>17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 t="s">
        <v>1355</v>
      </c>
    </row>
    <row r="350" spans="1:54" x14ac:dyDescent="0.25">
      <c r="A350" s="1">
        <v>5729</v>
      </c>
      <c r="B350" s="1" t="s">
        <v>522</v>
      </c>
      <c r="C350" s="1">
        <v>75940510</v>
      </c>
      <c r="D350" s="1" t="s">
        <v>1357</v>
      </c>
      <c r="E350" s="1" t="s">
        <v>507</v>
      </c>
      <c r="F350" s="1" t="s">
        <v>1302</v>
      </c>
      <c r="G350" s="27">
        <v>0.92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22</v>
      </c>
      <c r="AM350" s="1">
        <v>0</v>
      </c>
      <c r="AN350" s="1">
        <v>0</v>
      </c>
      <c r="AO350" s="1">
        <v>0</v>
      </c>
      <c r="AP350" s="1">
        <v>11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4</v>
      </c>
      <c r="AY350" s="1">
        <v>0</v>
      </c>
      <c r="AZ350" s="1">
        <v>0</v>
      </c>
      <c r="BA350" s="1">
        <v>0</v>
      </c>
      <c r="BB350" s="1" t="s">
        <v>1355</v>
      </c>
    </row>
    <row r="351" spans="1:54" x14ac:dyDescent="0.25">
      <c r="A351" s="1">
        <v>5879</v>
      </c>
      <c r="B351" s="1" t="s">
        <v>523</v>
      </c>
      <c r="C351" s="1">
        <v>69190300</v>
      </c>
      <c r="D351" s="1" t="s">
        <v>1357</v>
      </c>
      <c r="E351" s="1" t="s">
        <v>524</v>
      </c>
      <c r="F351" s="1" t="s">
        <v>1301</v>
      </c>
      <c r="G351" s="27">
        <v>0.92105263157894735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28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51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 t="s">
        <v>1352</v>
      </c>
    </row>
    <row r="352" spans="1:54" x14ac:dyDescent="0.25">
      <c r="A352" s="1">
        <v>5921</v>
      </c>
      <c r="B352" s="1" t="s">
        <v>525</v>
      </c>
      <c r="C352" s="1">
        <v>82733800</v>
      </c>
      <c r="D352" s="1" t="s">
        <v>1357</v>
      </c>
      <c r="E352" s="1" t="s">
        <v>515</v>
      </c>
      <c r="F352" s="1" t="s">
        <v>1302</v>
      </c>
      <c r="G352" s="27">
        <v>0.95551257253384914</v>
      </c>
      <c r="H352" s="1">
        <v>0</v>
      </c>
      <c r="I352" s="1">
        <v>0</v>
      </c>
      <c r="J352" s="1">
        <v>0</v>
      </c>
      <c r="K352" s="1">
        <v>0</v>
      </c>
      <c r="L352" s="1">
        <v>69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74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43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 t="s">
        <v>1352</v>
      </c>
    </row>
    <row r="353" spans="1:54" x14ac:dyDescent="0.25">
      <c r="A353" s="1">
        <v>5923</v>
      </c>
      <c r="B353" s="1" t="s">
        <v>526</v>
      </c>
      <c r="C353" s="1">
        <v>65154351</v>
      </c>
      <c r="D353" s="1" t="s">
        <v>1357</v>
      </c>
      <c r="E353" s="1" t="s">
        <v>515</v>
      </c>
      <c r="F353" s="1" t="s">
        <v>1302</v>
      </c>
      <c r="G353" s="27">
        <v>0.97499999999999998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38</v>
      </c>
      <c r="AY353" s="1">
        <v>0</v>
      </c>
      <c r="AZ353" s="1">
        <v>0</v>
      </c>
      <c r="BA353" s="1">
        <v>0</v>
      </c>
      <c r="BB353" s="1" t="s">
        <v>1354</v>
      </c>
    </row>
    <row r="354" spans="1:54" x14ac:dyDescent="0.25">
      <c r="A354" s="1">
        <v>5959</v>
      </c>
      <c r="B354" s="1" t="s">
        <v>527</v>
      </c>
      <c r="C354" s="1">
        <v>69191000</v>
      </c>
      <c r="D354" s="1" t="s">
        <v>1357</v>
      </c>
      <c r="E354" s="1" t="s">
        <v>528</v>
      </c>
      <c r="F354" s="1" t="s">
        <v>1301</v>
      </c>
      <c r="G354" s="27">
        <v>0.95138888888888884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33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25</v>
      </c>
      <c r="AY354" s="1">
        <v>0</v>
      </c>
      <c r="AZ354" s="1">
        <v>0</v>
      </c>
      <c r="BA354" s="1">
        <v>0</v>
      </c>
      <c r="BB354" s="1" t="s">
        <v>1353</v>
      </c>
    </row>
    <row r="355" spans="1:54" x14ac:dyDescent="0.25">
      <c r="A355" s="1">
        <v>22633</v>
      </c>
      <c r="B355" s="1" t="s">
        <v>1162</v>
      </c>
      <c r="C355" s="1">
        <v>65121779</v>
      </c>
      <c r="D355" s="1" t="s">
        <v>1370</v>
      </c>
      <c r="E355" s="1" t="s">
        <v>568</v>
      </c>
      <c r="F355" s="1" t="s">
        <v>1302</v>
      </c>
      <c r="G355" s="27">
        <v>0.77202550763550937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65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73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 t="s">
        <v>1355</v>
      </c>
    </row>
    <row r="356" spans="1:54" x14ac:dyDescent="0.25">
      <c r="A356" s="1">
        <v>5962</v>
      </c>
      <c r="B356" s="1" t="s">
        <v>529</v>
      </c>
      <c r="C356" s="1">
        <v>69191500</v>
      </c>
      <c r="D356" s="1" t="s">
        <v>1357</v>
      </c>
      <c r="E356" s="1" t="s">
        <v>530</v>
      </c>
      <c r="F356" s="1" t="s">
        <v>1301</v>
      </c>
      <c r="G356" s="27">
        <v>0.84630038863064849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14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43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 t="s">
        <v>1355</v>
      </c>
    </row>
    <row r="357" spans="1:54" x14ac:dyDescent="0.25">
      <c r="A357" s="1">
        <v>5992</v>
      </c>
      <c r="B357" s="1" t="s">
        <v>531</v>
      </c>
      <c r="C357" s="1">
        <v>82733800</v>
      </c>
      <c r="D357" s="1" t="s">
        <v>1357</v>
      </c>
      <c r="E357" s="1" t="s">
        <v>528</v>
      </c>
      <c r="F357" s="1" t="s">
        <v>1302</v>
      </c>
      <c r="G357" s="27">
        <v>0.96296296296296291</v>
      </c>
      <c r="H357" s="1">
        <v>0</v>
      </c>
      <c r="I357" s="1">
        <v>0</v>
      </c>
      <c r="J357" s="1">
        <v>0</v>
      </c>
      <c r="K357" s="1">
        <v>0</v>
      </c>
      <c r="L357" s="1">
        <v>37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23</v>
      </c>
      <c r="S357" s="1">
        <v>0</v>
      </c>
      <c r="T357" s="1">
        <v>26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 t="s">
        <v>1352</v>
      </c>
    </row>
    <row r="358" spans="1:54" x14ac:dyDescent="0.25">
      <c r="A358" s="1">
        <v>6027</v>
      </c>
      <c r="B358" s="1" t="s">
        <v>532</v>
      </c>
      <c r="C358" s="1">
        <v>69252400</v>
      </c>
      <c r="D358" s="1" t="s">
        <v>1357</v>
      </c>
      <c r="E358" s="1" t="s">
        <v>533</v>
      </c>
      <c r="F358" s="1" t="s">
        <v>1301</v>
      </c>
      <c r="G358" s="27">
        <v>0.97902097902097907</v>
      </c>
      <c r="H358" s="1">
        <v>0</v>
      </c>
      <c r="I358" s="1">
        <v>0</v>
      </c>
      <c r="J358" s="1">
        <v>0</v>
      </c>
      <c r="K358" s="1">
        <v>0</v>
      </c>
      <c r="L358" s="1">
        <v>34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 t="s">
        <v>1353</v>
      </c>
    </row>
    <row r="359" spans="1:54" x14ac:dyDescent="0.25">
      <c r="A359" s="1">
        <v>6051</v>
      </c>
      <c r="B359" s="1" t="s">
        <v>534</v>
      </c>
      <c r="C359" s="1">
        <v>69191600</v>
      </c>
      <c r="D359" s="1" t="s">
        <v>1357</v>
      </c>
      <c r="E359" s="1" t="s">
        <v>535</v>
      </c>
      <c r="F359" s="1" t="s">
        <v>1301</v>
      </c>
      <c r="G359" s="27">
        <v>0.94293478260869568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61</v>
      </c>
      <c r="AM359" s="1">
        <v>0</v>
      </c>
      <c r="AN359" s="1">
        <v>0</v>
      </c>
      <c r="AO359" s="1">
        <v>0</v>
      </c>
      <c r="AP359" s="1">
        <v>61</v>
      </c>
      <c r="AQ359" s="1">
        <v>0</v>
      </c>
      <c r="AR359" s="1">
        <v>66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 t="s">
        <v>1355</v>
      </c>
    </row>
    <row r="360" spans="1:54" x14ac:dyDescent="0.25">
      <c r="A360" s="1">
        <v>6070</v>
      </c>
      <c r="B360" s="1" t="s">
        <v>536</v>
      </c>
      <c r="C360" s="1">
        <v>82733800</v>
      </c>
      <c r="D360" s="1" t="s">
        <v>1357</v>
      </c>
      <c r="E360" s="1" t="s">
        <v>535</v>
      </c>
      <c r="F360" s="1" t="s">
        <v>1302</v>
      </c>
      <c r="G360" s="27">
        <v>0.93137254901960786</v>
      </c>
      <c r="H360" s="1">
        <v>0</v>
      </c>
      <c r="I360" s="1">
        <v>0</v>
      </c>
      <c r="J360" s="1">
        <v>0</v>
      </c>
      <c r="K360" s="1">
        <v>0</v>
      </c>
      <c r="L360" s="1">
        <v>45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 t="s">
        <v>1355</v>
      </c>
    </row>
    <row r="361" spans="1:54" x14ac:dyDescent="0.25">
      <c r="A361" s="1">
        <v>6085</v>
      </c>
      <c r="B361" s="1" t="s">
        <v>537</v>
      </c>
      <c r="C361" s="1">
        <v>69191500</v>
      </c>
      <c r="D361" s="1" t="s">
        <v>1357</v>
      </c>
      <c r="E361" s="1" t="s">
        <v>530</v>
      </c>
      <c r="F361" s="1" t="s">
        <v>1301</v>
      </c>
      <c r="G361" s="27">
        <v>0.95104895104895104</v>
      </c>
      <c r="H361" s="1">
        <v>0</v>
      </c>
      <c r="I361" s="1">
        <v>38</v>
      </c>
      <c r="J361" s="1">
        <v>0</v>
      </c>
      <c r="K361" s="1">
        <v>0</v>
      </c>
      <c r="L361" s="1">
        <v>49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53</v>
      </c>
      <c r="AH361" s="1">
        <v>0</v>
      </c>
      <c r="AI361" s="1">
        <v>0</v>
      </c>
      <c r="AJ361" s="1">
        <v>0</v>
      </c>
      <c r="AK361" s="1">
        <v>0</v>
      </c>
      <c r="AL361" s="1">
        <v>61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42</v>
      </c>
      <c r="AS361" s="1">
        <v>64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 t="s">
        <v>1351</v>
      </c>
    </row>
    <row r="362" spans="1:54" x14ac:dyDescent="0.25">
      <c r="A362" s="1">
        <v>6113</v>
      </c>
      <c r="B362" s="1" t="s">
        <v>538</v>
      </c>
      <c r="C362" s="1">
        <v>82733800</v>
      </c>
      <c r="D362" s="1" t="s">
        <v>1357</v>
      </c>
      <c r="E362" s="1" t="s">
        <v>530</v>
      </c>
      <c r="F362" s="1" t="s">
        <v>1302</v>
      </c>
      <c r="G362" s="27">
        <v>0.94701986754966883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46</v>
      </c>
      <c r="S362" s="1">
        <v>0</v>
      </c>
      <c r="T362" s="1">
        <v>0</v>
      </c>
      <c r="U362" s="1">
        <v>79</v>
      </c>
      <c r="V362" s="1">
        <v>0</v>
      </c>
      <c r="W362" s="1">
        <v>60</v>
      </c>
      <c r="X362" s="1">
        <v>65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 t="s">
        <v>1353</v>
      </c>
    </row>
    <row r="363" spans="1:54" x14ac:dyDescent="0.25">
      <c r="A363" s="1">
        <v>6115</v>
      </c>
      <c r="B363" s="1" t="s">
        <v>539</v>
      </c>
      <c r="C363" s="1">
        <v>82733800</v>
      </c>
      <c r="D363" s="1" t="s">
        <v>1357</v>
      </c>
      <c r="E363" s="1" t="s">
        <v>530</v>
      </c>
      <c r="F363" s="1" t="s">
        <v>1302</v>
      </c>
      <c r="G363" s="27">
        <v>0.98039215686274506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35</v>
      </c>
      <c r="AM363" s="1">
        <v>0</v>
      </c>
      <c r="AN363" s="1">
        <v>0</v>
      </c>
      <c r="AO363" s="1">
        <v>0</v>
      </c>
      <c r="AP363" s="1">
        <v>26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 t="s">
        <v>1355</v>
      </c>
    </row>
    <row r="364" spans="1:54" x14ac:dyDescent="0.25">
      <c r="A364" s="1">
        <v>6119</v>
      </c>
      <c r="B364" s="1" t="s">
        <v>540</v>
      </c>
      <c r="C364" s="1">
        <v>65118646</v>
      </c>
      <c r="D364" s="1" t="s">
        <v>1357</v>
      </c>
      <c r="E364" s="1" t="s">
        <v>530</v>
      </c>
      <c r="F364" s="1" t="s">
        <v>1302</v>
      </c>
      <c r="G364" s="27">
        <v>0.86792452830188682</v>
      </c>
      <c r="H364" s="1">
        <v>0</v>
      </c>
      <c r="I364" s="1">
        <v>0</v>
      </c>
      <c r="J364" s="1">
        <v>0</v>
      </c>
      <c r="K364" s="1">
        <v>0</v>
      </c>
      <c r="L364" s="1">
        <v>48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 t="s">
        <v>1355</v>
      </c>
    </row>
    <row r="365" spans="1:54" x14ac:dyDescent="0.25">
      <c r="A365" s="1">
        <v>6135</v>
      </c>
      <c r="B365" s="1" t="s">
        <v>541</v>
      </c>
      <c r="C365" s="1">
        <v>65126288</v>
      </c>
      <c r="D365" s="1" t="s">
        <v>1357</v>
      </c>
      <c r="E365" s="1" t="s">
        <v>530</v>
      </c>
      <c r="F365" s="1" t="s">
        <v>1302</v>
      </c>
      <c r="G365" s="27">
        <v>0.9563106796116505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31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26</v>
      </c>
      <c r="AQ365" s="1">
        <v>0</v>
      </c>
      <c r="AR365" s="1">
        <v>0</v>
      </c>
      <c r="AS365" s="1">
        <v>18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 t="s">
        <v>1355</v>
      </c>
    </row>
    <row r="366" spans="1:54" x14ac:dyDescent="0.25">
      <c r="A366" s="1">
        <v>6163</v>
      </c>
      <c r="B366" s="1" t="s">
        <v>542</v>
      </c>
      <c r="C366" s="1">
        <v>69190900</v>
      </c>
      <c r="D366" s="1" t="s">
        <v>1357</v>
      </c>
      <c r="E366" s="1" t="s">
        <v>543</v>
      </c>
      <c r="F366" s="1" t="s">
        <v>1301</v>
      </c>
      <c r="G366" s="27">
        <v>0.96915167095115684</v>
      </c>
      <c r="H366" s="1">
        <v>0</v>
      </c>
      <c r="I366" s="1">
        <v>20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30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62</v>
      </c>
      <c r="AU366" s="1">
        <v>0</v>
      </c>
      <c r="AV366" s="1">
        <v>0</v>
      </c>
      <c r="AW366" s="1">
        <v>0</v>
      </c>
      <c r="AX366" s="1">
        <v>38</v>
      </c>
      <c r="AY366" s="1">
        <v>0</v>
      </c>
      <c r="AZ366" s="1">
        <v>0</v>
      </c>
      <c r="BA366" s="1">
        <v>0</v>
      </c>
      <c r="BB366" s="1" t="s">
        <v>1351</v>
      </c>
    </row>
    <row r="367" spans="1:54" x14ac:dyDescent="0.25">
      <c r="A367" s="1">
        <v>6210</v>
      </c>
      <c r="B367" s="1" t="s">
        <v>544</v>
      </c>
      <c r="C367" s="1">
        <v>65143744</v>
      </c>
      <c r="D367" s="1" t="s">
        <v>1357</v>
      </c>
      <c r="E367" s="1" t="s">
        <v>543</v>
      </c>
      <c r="F367" s="1" t="s">
        <v>1302</v>
      </c>
      <c r="G367" s="27">
        <v>0.98181818181818181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63</v>
      </c>
      <c r="AY367" s="1">
        <v>0</v>
      </c>
      <c r="AZ367" s="1">
        <v>0</v>
      </c>
      <c r="BA367" s="1">
        <v>0</v>
      </c>
      <c r="BB367" s="1" t="s">
        <v>1355</v>
      </c>
    </row>
    <row r="368" spans="1:54" x14ac:dyDescent="0.25">
      <c r="A368" s="1">
        <v>6223</v>
      </c>
      <c r="B368" s="1" t="s">
        <v>545</v>
      </c>
      <c r="C368" s="1">
        <v>69191300</v>
      </c>
      <c r="D368" s="1" t="s">
        <v>1357</v>
      </c>
      <c r="E368" s="1" t="s">
        <v>546</v>
      </c>
      <c r="F368" s="1" t="s">
        <v>1301</v>
      </c>
      <c r="G368" s="27">
        <v>0.85319148936170208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25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 t="s">
        <v>1355</v>
      </c>
    </row>
    <row r="369" spans="1:54" x14ac:dyDescent="0.25">
      <c r="A369" s="1">
        <v>6230</v>
      </c>
      <c r="B369" s="1" t="s">
        <v>547</v>
      </c>
      <c r="C369" s="1">
        <v>69191300</v>
      </c>
      <c r="D369" s="1" t="s">
        <v>1357</v>
      </c>
      <c r="E369" s="1" t="s">
        <v>546</v>
      </c>
      <c r="F369" s="1" t="s">
        <v>1301</v>
      </c>
      <c r="G369" s="27">
        <v>0.99029126213592233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33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14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 t="s">
        <v>1353</v>
      </c>
    </row>
    <row r="370" spans="1:54" x14ac:dyDescent="0.25">
      <c r="A370" s="1">
        <v>6252</v>
      </c>
      <c r="B370" s="1" t="s">
        <v>548</v>
      </c>
      <c r="C370" s="1">
        <v>65146168</v>
      </c>
      <c r="D370" s="1" t="s">
        <v>1357</v>
      </c>
      <c r="E370" s="1" t="s">
        <v>546</v>
      </c>
      <c r="F370" s="1" t="s">
        <v>1302</v>
      </c>
      <c r="G370" s="27">
        <v>0.963963963963964</v>
      </c>
      <c r="H370" s="1">
        <v>0</v>
      </c>
      <c r="I370" s="1">
        <v>48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137</v>
      </c>
      <c r="V370" s="1">
        <v>0</v>
      </c>
      <c r="W370" s="1">
        <v>0</v>
      </c>
      <c r="X370" s="1">
        <v>0</v>
      </c>
      <c r="Y370" s="1">
        <v>60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123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 t="s">
        <v>1355</v>
      </c>
    </row>
    <row r="371" spans="1:54" x14ac:dyDescent="0.25">
      <c r="A371" s="1">
        <v>6253</v>
      </c>
      <c r="B371" s="1" t="s">
        <v>549</v>
      </c>
      <c r="C371" s="1">
        <v>82733800</v>
      </c>
      <c r="D371" s="1" t="s">
        <v>1357</v>
      </c>
      <c r="E371" s="1" t="s">
        <v>546</v>
      </c>
      <c r="F371" s="1" t="s">
        <v>1302</v>
      </c>
      <c r="G371" s="27">
        <v>0.92898550724637685</v>
      </c>
      <c r="H371" s="1">
        <v>0</v>
      </c>
      <c r="I371" s="1">
        <v>0</v>
      </c>
      <c r="J371" s="1">
        <v>0</v>
      </c>
      <c r="K371" s="1">
        <v>0</v>
      </c>
      <c r="L371" s="1">
        <v>55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74</v>
      </c>
      <c r="Y371" s="1">
        <v>0</v>
      </c>
      <c r="Z371" s="1">
        <v>0</v>
      </c>
      <c r="AA371" s="1">
        <v>0</v>
      </c>
      <c r="AB371" s="1">
        <v>0</v>
      </c>
      <c r="AC371" s="1">
        <v>27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34</v>
      </c>
      <c r="AQ371" s="1">
        <v>0</v>
      </c>
      <c r="AR371" s="1">
        <v>0</v>
      </c>
      <c r="AS371" s="1">
        <v>49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 t="s">
        <v>1355</v>
      </c>
    </row>
    <row r="372" spans="1:54" x14ac:dyDescent="0.25">
      <c r="A372" s="1">
        <v>6269</v>
      </c>
      <c r="B372" s="1" t="s">
        <v>550</v>
      </c>
      <c r="C372" s="1">
        <v>69191200</v>
      </c>
      <c r="D372" s="1" t="s">
        <v>1357</v>
      </c>
      <c r="E372" s="1" t="s">
        <v>551</v>
      </c>
      <c r="F372" s="1" t="s">
        <v>1301</v>
      </c>
      <c r="G372" s="27">
        <v>0.95849056603773586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29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32</v>
      </c>
      <c r="AU372" s="1">
        <v>0</v>
      </c>
      <c r="AV372" s="1">
        <v>0</v>
      </c>
      <c r="AW372" s="1">
        <v>0</v>
      </c>
      <c r="AX372" s="1">
        <v>31</v>
      </c>
      <c r="AY372" s="1">
        <v>0</v>
      </c>
      <c r="AZ372" s="1">
        <v>0</v>
      </c>
      <c r="BA372" s="1">
        <v>0</v>
      </c>
      <c r="BB372" s="1" t="s">
        <v>1355</v>
      </c>
    </row>
    <row r="373" spans="1:54" x14ac:dyDescent="0.25">
      <c r="A373" s="1">
        <v>6270</v>
      </c>
      <c r="B373" s="1" t="s">
        <v>552</v>
      </c>
      <c r="C373" s="1">
        <v>69191200</v>
      </c>
      <c r="D373" s="1" t="s">
        <v>1357</v>
      </c>
      <c r="E373" s="1" t="s">
        <v>551</v>
      </c>
      <c r="F373" s="1" t="s">
        <v>1301</v>
      </c>
      <c r="G373" s="27">
        <v>0.96052631578947367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19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18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 t="s">
        <v>1355</v>
      </c>
    </row>
    <row r="374" spans="1:54" x14ac:dyDescent="0.25">
      <c r="A374" s="1">
        <v>6301</v>
      </c>
      <c r="B374" s="1" t="s">
        <v>553</v>
      </c>
      <c r="C374" s="1">
        <v>69191100</v>
      </c>
      <c r="D374" s="1" t="s">
        <v>1357</v>
      </c>
      <c r="E374" s="1" t="s">
        <v>554</v>
      </c>
      <c r="F374" s="1" t="s">
        <v>1301</v>
      </c>
      <c r="G374" s="27">
        <v>0.96989966555183948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39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37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45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32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 t="s">
        <v>1351</v>
      </c>
    </row>
    <row r="375" spans="1:54" x14ac:dyDescent="0.25">
      <c r="A375" s="1">
        <v>6348</v>
      </c>
      <c r="B375" s="1" t="s">
        <v>53</v>
      </c>
      <c r="C375" s="1">
        <v>65154272</v>
      </c>
      <c r="D375" s="1" t="s">
        <v>1357</v>
      </c>
      <c r="E375" s="1" t="s">
        <v>54</v>
      </c>
      <c r="F375" s="1" t="s">
        <v>1303</v>
      </c>
      <c r="G375" s="27">
        <v>0.92513368983957223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92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 t="s">
        <v>1349</v>
      </c>
    </row>
    <row r="376" spans="1:54" x14ac:dyDescent="0.25">
      <c r="A376" s="1">
        <v>6397</v>
      </c>
      <c r="B376" s="1" t="s">
        <v>55</v>
      </c>
      <c r="C376" s="1">
        <v>65154272</v>
      </c>
      <c r="D376" s="1" t="s">
        <v>1357</v>
      </c>
      <c r="E376" s="1" t="s">
        <v>56</v>
      </c>
      <c r="F376" s="1" t="s">
        <v>1303</v>
      </c>
      <c r="G376" s="27">
        <v>1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34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 t="s">
        <v>1349</v>
      </c>
    </row>
    <row r="377" spans="1:54" x14ac:dyDescent="0.25">
      <c r="A377" s="1">
        <v>6452</v>
      </c>
      <c r="B377" s="1" t="s">
        <v>57</v>
      </c>
      <c r="C377" s="1">
        <v>65154272</v>
      </c>
      <c r="D377" s="1" t="s">
        <v>1357</v>
      </c>
      <c r="E377" s="1" t="s">
        <v>58</v>
      </c>
      <c r="F377" s="1" t="s">
        <v>1303</v>
      </c>
      <c r="G377" s="27">
        <v>0.96380090497737558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42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 t="s">
        <v>1349</v>
      </c>
    </row>
    <row r="378" spans="1:54" x14ac:dyDescent="0.25">
      <c r="A378" s="1">
        <v>6465</v>
      </c>
      <c r="B378" s="1" t="s">
        <v>557</v>
      </c>
      <c r="C378" s="1">
        <v>65116263</v>
      </c>
      <c r="D378" s="1" t="s">
        <v>1357</v>
      </c>
      <c r="E378" s="1" t="s">
        <v>58</v>
      </c>
      <c r="F378" s="1" t="s">
        <v>1302</v>
      </c>
      <c r="G378" s="27">
        <v>1</v>
      </c>
      <c r="H378" s="1">
        <v>0</v>
      </c>
      <c r="I378" s="1">
        <v>0</v>
      </c>
      <c r="J378" s="1">
        <v>0</v>
      </c>
      <c r="K378" s="1">
        <v>0</v>
      </c>
      <c r="L378" s="1">
        <v>10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20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 t="s">
        <v>1355</v>
      </c>
    </row>
    <row r="379" spans="1:54" x14ac:dyDescent="0.25">
      <c r="A379" s="1">
        <v>6497</v>
      </c>
      <c r="B379" s="1" t="s">
        <v>61</v>
      </c>
      <c r="C379" s="1">
        <v>65154272</v>
      </c>
      <c r="D379" s="1" t="s">
        <v>1357</v>
      </c>
      <c r="E379" s="1" t="s">
        <v>62</v>
      </c>
      <c r="F379" s="1" t="s">
        <v>1303</v>
      </c>
      <c r="G379" s="27">
        <v>0.94548063127690096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76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64</v>
      </c>
      <c r="AT379" s="1">
        <v>0</v>
      </c>
      <c r="AU379" s="1">
        <v>0</v>
      </c>
      <c r="AV379" s="1">
        <v>0</v>
      </c>
      <c r="AW379" s="1">
        <v>44</v>
      </c>
      <c r="AX379" s="1">
        <v>0</v>
      </c>
      <c r="AY379" s="1">
        <v>0</v>
      </c>
      <c r="AZ379" s="1">
        <v>0</v>
      </c>
      <c r="BA379" s="1">
        <v>0</v>
      </c>
      <c r="BB379" s="1" t="s">
        <v>1349</v>
      </c>
    </row>
    <row r="380" spans="1:54" x14ac:dyDescent="0.25">
      <c r="A380" s="1">
        <v>6584</v>
      </c>
      <c r="B380" s="1" t="s">
        <v>559</v>
      </c>
      <c r="C380" s="1">
        <v>60911000</v>
      </c>
      <c r="D380" s="1" t="s">
        <v>1357</v>
      </c>
      <c r="E380" s="1" t="s">
        <v>64</v>
      </c>
      <c r="F380" s="1" t="s">
        <v>1322</v>
      </c>
      <c r="G380" s="27">
        <v>0.98039215686274506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77</v>
      </c>
      <c r="S380" s="1">
        <v>0</v>
      </c>
      <c r="T380" s="1">
        <v>0</v>
      </c>
      <c r="U380" s="1">
        <v>0</v>
      </c>
      <c r="V380" s="1">
        <v>0</v>
      </c>
      <c r="W380" s="1">
        <v>67</v>
      </c>
      <c r="X380" s="1">
        <v>72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 t="s">
        <v>1348</v>
      </c>
    </row>
    <row r="381" spans="1:54" x14ac:dyDescent="0.25">
      <c r="A381" s="1">
        <v>6585</v>
      </c>
      <c r="B381" s="1" t="s">
        <v>63</v>
      </c>
      <c r="C381" s="1">
        <v>65154272</v>
      </c>
      <c r="D381" s="1" t="s">
        <v>1357</v>
      </c>
      <c r="E381" s="1" t="s">
        <v>64</v>
      </c>
      <c r="F381" s="1" t="s">
        <v>1303</v>
      </c>
      <c r="G381" s="27">
        <v>0.93715083798882681</v>
      </c>
      <c r="H381" s="1">
        <v>0</v>
      </c>
      <c r="I381" s="1">
        <v>0</v>
      </c>
      <c r="J381" s="1">
        <v>0</v>
      </c>
      <c r="K381" s="1">
        <v>0</v>
      </c>
      <c r="L381" s="1">
        <v>58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65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50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 t="s">
        <v>1349</v>
      </c>
    </row>
    <row r="382" spans="1:54" x14ac:dyDescent="0.25">
      <c r="A382" s="1">
        <v>6586</v>
      </c>
      <c r="B382" s="1" t="s">
        <v>561</v>
      </c>
      <c r="C382" s="1">
        <v>69265000</v>
      </c>
      <c r="D382" s="1" t="s">
        <v>1357</v>
      </c>
      <c r="E382" s="1" t="s">
        <v>562</v>
      </c>
      <c r="F382" s="1" t="s">
        <v>1301</v>
      </c>
      <c r="G382" s="27">
        <v>0.98305084745762716</v>
      </c>
      <c r="H382" s="1">
        <v>0</v>
      </c>
      <c r="I382" s="1">
        <v>0</v>
      </c>
      <c r="J382" s="1">
        <v>0</v>
      </c>
      <c r="K382" s="1">
        <v>0</v>
      </c>
      <c r="L382" s="1">
        <v>35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25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 t="s">
        <v>1352</v>
      </c>
    </row>
    <row r="383" spans="1:54" x14ac:dyDescent="0.25">
      <c r="A383" s="1">
        <v>6641</v>
      </c>
      <c r="B383" s="1" t="s">
        <v>563</v>
      </c>
      <c r="C383" s="1">
        <v>81935800</v>
      </c>
      <c r="D383" s="1" t="s">
        <v>1357</v>
      </c>
      <c r="E383" s="1" t="s">
        <v>562</v>
      </c>
      <c r="F383" s="1" t="s">
        <v>1302</v>
      </c>
      <c r="G383" s="27">
        <v>0.97435897435897434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62</v>
      </c>
      <c r="AY383" s="1">
        <v>0</v>
      </c>
      <c r="AZ383" s="1">
        <v>0</v>
      </c>
      <c r="BA383" s="1">
        <v>0</v>
      </c>
      <c r="BB383" s="1" t="s">
        <v>1354</v>
      </c>
    </row>
    <row r="384" spans="1:54" x14ac:dyDescent="0.25">
      <c r="A384" s="1">
        <v>6643</v>
      </c>
      <c r="B384" s="1" t="s">
        <v>564</v>
      </c>
      <c r="C384" s="1">
        <v>65021637</v>
      </c>
      <c r="D384" s="1" t="s">
        <v>1357</v>
      </c>
      <c r="E384" s="1" t="s">
        <v>562</v>
      </c>
      <c r="F384" s="1" t="s">
        <v>1302</v>
      </c>
      <c r="G384" s="27">
        <v>0.99220779220779221</v>
      </c>
      <c r="H384" s="1">
        <v>0</v>
      </c>
      <c r="I384" s="1">
        <v>0</v>
      </c>
      <c r="J384" s="1">
        <v>0</v>
      </c>
      <c r="K384" s="1">
        <v>0</v>
      </c>
      <c r="L384" s="1">
        <v>51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56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28</v>
      </c>
      <c r="AT384" s="1">
        <v>68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 t="s">
        <v>1355</v>
      </c>
    </row>
    <row r="385" spans="1:54" x14ac:dyDescent="0.25">
      <c r="A385" s="1">
        <v>9865</v>
      </c>
      <c r="B385" s="1" t="s">
        <v>790</v>
      </c>
      <c r="C385" s="1">
        <v>69255000</v>
      </c>
      <c r="D385" s="1" t="s">
        <v>1369</v>
      </c>
      <c r="E385" s="1" t="s">
        <v>791</v>
      </c>
      <c r="F385" s="1" t="s">
        <v>1301</v>
      </c>
      <c r="G385" s="27">
        <v>0.90322580645161288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91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67</v>
      </c>
      <c r="AL385" s="1">
        <v>22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 t="s">
        <v>1355</v>
      </c>
    </row>
    <row r="386" spans="1:54" x14ac:dyDescent="0.25">
      <c r="A386" s="1">
        <v>6752</v>
      </c>
      <c r="B386" s="1" t="s">
        <v>569</v>
      </c>
      <c r="C386" s="1">
        <v>69200100</v>
      </c>
      <c r="D386" s="1" t="s">
        <v>1370</v>
      </c>
      <c r="E386" s="1" t="s">
        <v>568</v>
      </c>
      <c r="F386" s="1" t="s">
        <v>1301</v>
      </c>
      <c r="G386" s="27">
        <v>0.94782608695652171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120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49</v>
      </c>
      <c r="AS386" s="1">
        <v>66</v>
      </c>
      <c r="AT386" s="1">
        <v>124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 t="s">
        <v>1355</v>
      </c>
    </row>
    <row r="387" spans="1:54" x14ac:dyDescent="0.25">
      <c r="A387" s="1">
        <v>6755</v>
      </c>
      <c r="B387" s="1" t="s">
        <v>570</v>
      </c>
      <c r="C387" s="1">
        <v>69200100</v>
      </c>
      <c r="D387" s="1" t="s">
        <v>1370</v>
      </c>
      <c r="E387" s="1" t="s">
        <v>568</v>
      </c>
      <c r="F387" s="1" t="s">
        <v>1301</v>
      </c>
      <c r="G387" s="27">
        <v>0.94308943089430897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28</v>
      </c>
      <c r="S387" s="1">
        <v>0</v>
      </c>
      <c r="T387" s="1">
        <v>19</v>
      </c>
      <c r="U387" s="1">
        <v>98</v>
      </c>
      <c r="V387" s="1">
        <v>0</v>
      </c>
      <c r="W387" s="1">
        <v>27</v>
      </c>
      <c r="X387" s="1">
        <v>55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 t="s">
        <v>1355</v>
      </c>
    </row>
    <row r="388" spans="1:54" x14ac:dyDescent="0.25">
      <c r="A388" s="1">
        <v>6757</v>
      </c>
      <c r="B388" s="1" t="s">
        <v>571</v>
      </c>
      <c r="C388" s="1">
        <v>69200100</v>
      </c>
      <c r="D388" s="1" t="s">
        <v>1370</v>
      </c>
      <c r="E388" s="1" t="s">
        <v>568</v>
      </c>
      <c r="F388" s="1" t="s">
        <v>1301</v>
      </c>
      <c r="G388" s="27">
        <v>0.97959183673469385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4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28</v>
      </c>
      <c r="AV388" s="1">
        <v>0</v>
      </c>
      <c r="AW388" s="1">
        <v>7</v>
      </c>
      <c r="AX388" s="1">
        <v>0</v>
      </c>
      <c r="AY388" s="1">
        <v>0</v>
      </c>
      <c r="AZ388" s="1">
        <v>0</v>
      </c>
      <c r="BA388" s="1">
        <v>0</v>
      </c>
      <c r="BB388" s="1" t="s">
        <v>1355</v>
      </c>
    </row>
    <row r="389" spans="1:54" x14ac:dyDescent="0.25">
      <c r="A389" s="1">
        <v>6846</v>
      </c>
      <c r="B389" s="1" t="s">
        <v>572</v>
      </c>
      <c r="C389" s="1">
        <v>69200400</v>
      </c>
      <c r="D389" s="1" t="s">
        <v>1370</v>
      </c>
      <c r="E389" s="1" t="s">
        <v>573</v>
      </c>
      <c r="F389" s="1" t="s">
        <v>1301</v>
      </c>
      <c r="G389" s="27">
        <v>0.96621621621621623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44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31</v>
      </c>
      <c r="AT389" s="1">
        <v>0</v>
      </c>
      <c r="AU389" s="1">
        <v>27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 t="s">
        <v>1355</v>
      </c>
    </row>
    <row r="390" spans="1:54" x14ac:dyDescent="0.25">
      <c r="A390" s="1">
        <v>6853</v>
      </c>
      <c r="B390" s="1" t="s">
        <v>574</v>
      </c>
      <c r="C390" s="1">
        <v>69200400</v>
      </c>
      <c r="D390" s="1" t="s">
        <v>1370</v>
      </c>
      <c r="E390" s="1" t="s">
        <v>573</v>
      </c>
      <c r="F390" s="1" t="s">
        <v>1301</v>
      </c>
      <c r="G390" s="27">
        <v>0.98809523809523814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16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18</v>
      </c>
      <c r="AZ390" s="1">
        <v>0</v>
      </c>
      <c r="BA390" s="1">
        <v>0</v>
      </c>
      <c r="BB390" s="1" t="s">
        <v>1354</v>
      </c>
    </row>
    <row r="391" spans="1:54" x14ac:dyDescent="0.25">
      <c r="A391" s="1">
        <v>6897</v>
      </c>
      <c r="B391" s="1" t="s">
        <v>1331</v>
      </c>
      <c r="C391" s="1">
        <v>69200300</v>
      </c>
      <c r="D391" s="1" t="s">
        <v>1370</v>
      </c>
      <c r="E391" s="1" t="s">
        <v>575</v>
      </c>
      <c r="F391" s="1" t="s">
        <v>1301</v>
      </c>
      <c r="G391" s="27">
        <v>0.88823529411764701</v>
      </c>
      <c r="H391" s="1">
        <v>0</v>
      </c>
      <c r="I391" s="1">
        <v>0</v>
      </c>
      <c r="J391" s="1">
        <v>0</v>
      </c>
      <c r="K391" s="1">
        <v>0</v>
      </c>
      <c r="L391" s="1">
        <v>43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56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29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 t="s">
        <v>1352</v>
      </c>
    </row>
    <row r="392" spans="1:54" x14ac:dyDescent="0.25">
      <c r="A392" s="1">
        <v>6899</v>
      </c>
      <c r="B392" s="1" t="s">
        <v>576</v>
      </c>
      <c r="C392" s="1">
        <v>69200300</v>
      </c>
      <c r="D392" s="1" t="s">
        <v>1370</v>
      </c>
      <c r="E392" s="1" t="s">
        <v>575</v>
      </c>
      <c r="F392" s="1" t="s">
        <v>1301</v>
      </c>
      <c r="G392" s="27">
        <v>0.93220338983050843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39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17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 t="s">
        <v>1354</v>
      </c>
    </row>
    <row r="393" spans="1:54" x14ac:dyDescent="0.25">
      <c r="A393" s="1">
        <v>6922</v>
      </c>
      <c r="B393" s="1" t="s">
        <v>577</v>
      </c>
      <c r="C393" s="1">
        <v>82733800</v>
      </c>
      <c r="D393" s="1" t="s">
        <v>1370</v>
      </c>
      <c r="E393" s="1" t="s">
        <v>575</v>
      </c>
      <c r="F393" s="1" t="s">
        <v>1302</v>
      </c>
      <c r="G393" s="27">
        <v>0.94117647058823528</v>
      </c>
      <c r="H393" s="1">
        <v>0</v>
      </c>
      <c r="I393" s="1">
        <v>0</v>
      </c>
      <c r="J393" s="1">
        <v>0</v>
      </c>
      <c r="K393" s="1">
        <v>0</v>
      </c>
      <c r="L393" s="1">
        <v>17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15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 t="s">
        <v>1355</v>
      </c>
    </row>
    <row r="394" spans="1:54" x14ac:dyDescent="0.25">
      <c r="A394" s="1">
        <v>6925</v>
      </c>
      <c r="B394" s="1" t="s">
        <v>578</v>
      </c>
      <c r="C394" s="1">
        <v>65031395</v>
      </c>
      <c r="D394" s="1" t="s">
        <v>1370</v>
      </c>
      <c r="E394" s="1" t="s">
        <v>575</v>
      </c>
      <c r="F394" s="1" t="s">
        <v>1302</v>
      </c>
      <c r="G394" s="27">
        <v>0.98666666666666669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32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 t="s">
        <v>1354</v>
      </c>
    </row>
    <row r="395" spans="1:54" x14ac:dyDescent="0.25">
      <c r="A395" s="1">
        <v>6929</v>
      </c>
      <c r="B395" s="1" t="s">
        <v>579</v>
      </c>
      <c r="C395" s="1">
        <v>69200600</v>
      </c>
      <c r="D395" s="1" t="s">
        <v>1370</v>
      </c>
      <c r="E395" s="1" t="s">
        <v>580</v>
      </c>
      <c r="F395" s="1" t="s">
        <v>1301</v>
      </c>
      <c r="G395" s="27">
        <v>0.87483870967741939</v>
      </c>
      <c r="H395" s="1">
        <v>0</v>
      </c>
      <c r="I395" s="1">
        <v>0</v>
      </c>
      <c r="J395" s="1">
        <v>0</v>
      </c>
      <c r="K395" s="1">
        <v>0</v>
      </c>
      <c r="L395" s="1">
        <v>54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 t="s">
        <v>1353</v>
      </c>
    </row>
    <row r="396" spans="1:54" x14ac:dyDescent="0.25">
      <c r="A396" s="1">
        <v>7006</v>
      </c>
      <c r="B396" s="1" t="s">
        <v>581</v>
      </c>
      <c r="C396" s="1">
        <v>65154695</v>
      </c>
      <c r="D396" s="1" t="s">
        <v>1370</v>
      </c>
      <c r="E396" s="1" t="s">
        <v>582</v>
      </c>
      <c r="F396" s="1" t="s">
        <v>1302</v>
      </c>
      <c r="G396" s="27">
        <v>0.92069632495164411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53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42</v>
      </c>
      <c r="AY396" s="1">
        <v>0</v>
      </c>
      <c r="AZ396" s="1">
        <v>0</v>
      </c>
      <c r="BA396" s="1">
        <v>0</v>
      </c>
      <c r="BB396" s="1" t="s">
        <v>1355</v>
      </c>
    </row>
    <row r="397" spans="1:54" x14ac:dyDescent="0.25">
      <c r="A397" s="1">
        <v>7015</v>
      </c>
      <c r="B397" s="1" t="s">
        <v>583</v>
      </c>
      <c r="C397" s="1">
        <v>69200200</v>
      </c>
      <c r="D397" s="1" t="s">
        <v>1370</v>
      </c>
      <c r="E397" s="1" t="s">
        <v>584</v>
      </c>
      <c r="F397" s="1" t="s">
        <v>1301</v>
      </c>
      <c r="G397" s="27">
        <v>0.93103448275862066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44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 t="s">
        <v>1353</v>
      </c>
    </row>
    <row r="398" spans="1:54" x14ac:dyDescent="0.25">
      <c r="A398" s="1">
        <v>7031</v>
      </c>
      <c r="B398" s="1" t="s">
        <v>585</v>
      </c>
      <c r="C398" s="1">
        <v>69200500</v>
      </c>
      <c r="D398" s="1" t="s">
        <v>1370</v>
      </c>
      <c r="E398" s="1" t="s">
        <v>586</v>
      </c>
      <c r="F398" s="1" t="s">
        <v>1301</v>
      </c>
      <c r="G398" s="27">
        <v>0.95294117647058818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24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21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 t="s">
        <v>1355</v>
      </c>
    </row>
    <row r="399" spans="1:54" x14ac:dyDescent="0.25">
      <c r="A399" s="1">
        <v>7044</v>
      </c>
      <c r="B399" s="1" t="s">
        <v>587</v>
      </c>
      <c r="C399" s="1">
        <v>82733800</v>
      </c>
      <c r="D399" s="1" t="s">
        <v>1370</v>
      </c>
      <c r="E399" s="1" t="s">
        <v>586</v>
      </c>
      <c r="F399" s="1" t="s">
        <v>1302</v>
      </c>
      <c r="G399" s="27">
        <v>0.91176470588235292</v>
      </c>
      <c r="H399" s="1">
        <v>0</v>
      </c>
      <c r="I399" s="1">
        <v>0</v>
      </c>
      <c r="J399" s="1">
        <v>0</v>
      </c>
      <c r="K399" s="1">
        <v>0</v>
      </c>
      <c r="L399" s="1">
        <v>33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48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 t="s">
        <v>1353</v>
      </c>
    </row>
    <row r="400" spans="1:54" x14ac:dyDescent="0.25">
      <c r="A400" s="1">
        <v>7049</v>
      </c>
      <c r="B400" s="1" t="s">
        <v>588</v>
      </c>
      <c r="C400" s="1">
        <v>71016300</v>
      </c>
      <c r="D400" s="1" t="s">
        <v>1370</v>
      </c>
      <c r="E400" s="1" t="s">
        <v>589</v>
      </c>
      <c r="F400" s="1" t="s">
        <v>1301</v>
      </c>
      <c r="G400" s="27">
        <v>0.88596491228070173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19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31</v>
      </c>
      <c r="AQ400" s="1">
        <v>0</v>
      </c>
      <c r="AR400" s="1">
        <v>0</v>
      </c>
      <c r="AS400" s="1">
        <v>26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 t="s">
        <v>1354</v>
      </c>
    </row>
    <row r="401" spans="1:54" x14ac:dyDescent="0.25">
      <c r="A401" s="1">
        <v>7102</v>
      </c>
      <c r="B401" s="1" t="s">
        <v>590</v>
      </c>
      <c r="C401" s="1">
        <v>82733800</v>
      </c>
      <c r="D401" s="1" t="s">
        <v>1370</v>
      </c>
      <c r="E401" s="1" t="s">
        <v>589</v>
      </c>
      <c r="F401" s="1" t="s">
        <v>1302</v>
      </c>
      <c r="G401" s="27">
        <v>0.9561128526645768</v>
      </c>
      <c r="H401" s="1">
        <v>0</v>
      </c>
      <c r="I401" s="1">
        <v>16</v>
      </c>
      <c r="J401" s="1">
        <v>0</v>
      </c>
      <c r="K401" s="1">
        <v>0</v>
      </c>
      <c r="L401" s="1">
        <v>54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78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 t="s">
        <v>1353</v>
      </c>
    </row>
    <row r="402" spans="1:54" x14ac:dyDescent="0.25">
      <c r="A402" s="1">
        <v>7129</v>
      </c>
      <c r="B402" s="1" t="s">
        <v>591</v>
      </c>
      <c r="C402" s="1">
        <v>69200800</v>
      </c>
      <c r="D402" s="1" t="s">
        <v>1370</v>
      </c>
      <c r="E402" s="1" t="s">
        <v>592</v>
      </c>
      <c r="F402" s="1" t="s">
        <v>1301</v>
      </c>
      <c r="G402" s="27">
        <v>0.88235294117647056</v>
      </c>
      <c r="H402" s="1">
        <v>0</v>
      </c>
      <c r="I402" s="1">
        <v>27</v>
      </c>
      <c r="J402" s="1">
        <v>0</v>
      </c>
      <c r="K402" s="1">
        <v>0</v>
      </c>
      <c r="L402" s="1">
        <v>54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38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 t="s">
        <v>1355</v>
      </c>
    </row>
    <row r="403" spans="1:54" x14ac:dyDescent="0.25">
      <c r="A403" s="1">
        <v>7135</v>
      </c>
      <c r="B403" s="1" t="s">
        <v>593</v>
      </c>
      <c r="C403" s="1">
        <v>69200800</v>
      </c>
      <c r="D403" s="1" t="s">
        <v>1370</v>
      </c>
      <c r="E403" s="1" t="s">
        <v>592</v>
      </c>
      <c r="F403" s="1" t="s">
        <v>1301</v>
      </c>
      <c r="G403" s="27">
        <v>0.97252747252747251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45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53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 t="s">
        <v>1355</v>
      </c>
    </row>
    <row r="404" spans="1:54" x14ac:dyDescent="0.25">
      <c r="A404" s="1">
        <v>7183</v>
      </c>
      <c r="B404" s="1" t="s">
        <v>594</v>
      </c>
      <c r="C404" s="1">
        <v>70039900</v>
      </c>
      <c r="D404" s="1" t="s">
        <v>1370</v>
      </c>
      <c r="E404" s="1" t="s">
        <v>592</v>
      </c>
      <c r="F404" s="1" t="s">
        <v>1302</v>
      </c>
      <c r="G404" s="27">
        <v>0.88811188811188813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70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 t="s">
        <v>1355</v>
      </c>
    </row>
    <row r="405" spans="1:54" x14ac:dyDescent="0.25">
      <c r="A405" s="1">
        <v>7200</v>
      </c>
      <c r="B405" s="1" t="s">
        <v>595</v>
      </c>
      <c r="C405" s="1">
        <v>69200900</v>
      </c>
      <c r="D405" s="1" t="s">
        <v>1370</v>
      </c>
      <c r="E405" s="1" t="s">
        <v>596</v>
      </c>
      <c r="F405" s="1" t="s">
        <v>1301</v>
      </c>
      <c r="G405" s="27">
        <v>0.90162037037037035</v>
      </c>
      <c r="H405" s="1">
        <v>0</v>
      </c>
      <c r="I405" s="1">
        <v>0</v>
      </c>
      <c r="J405" s="1">
        <v>0</v>
      </c>
      <c r="K405" s="1">
        <v>0</v>
      </c>
      <c r="L405" s="1">
        <v>39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54</v>
      </c>
      <c r="Y405" s="1">
        <v>37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53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40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 t="s">
        <v>1355</v>
      </c>
    </row>
    <row r="406" spans="1:54" x14ac:dyDescent="0.25">
      <c r="A406" s="1">
        <v>7326</v>
      </c>
      <c r="B406" s="1" t="s">
        <v>597</v>
      </c>
      <c r="C406" s="1">
        <v>69210100</v>
      </c>
      <c r="D406" s="1" t="s">
        <v>1366</v>
      </c>
      <c r="E406" s="1" t="s">
        <v>598</v>
      </c>
      <c r="F406" s="1" t="s">
        <v>1301</v>
      </c>
      <c r="G406" s="27">
        <v>0.95103578154425616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47</v>
      </c>
      <c r="Q406" s="1">
        <v>0</v>
      </c>
      <c r="R406" s="1">
        <v>0</v>
      </c>
      <c r="S406" s="1">
        <v>0</v>
      </c>
      <c r="T406" s="1">
        <v>0</v>
      </c>
      <c r="U406" s="1">
        <v>108</v>
      </c>
      <c r="V406" s="1">
        <v>0</v>
      </c>
      <c r="W406" s="1">
        <v>49</v>
      </c>
      <c r="X406" s="1">
        <v>52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 t="s">
        <v>1355</v>
      </c>
    </row>
    <row r="407" spans="1:54" x14ac:dyDescent="0.25">
      <c r="A407" s="1">
        <v>7328</v>
      </c>
      <c r="B407" s="1" t="s">
        <v>599</v>
      </c>
      <c r="C407" s="1">
        <v>69210100</v>
      </c>
      <c r="D407" s="1" t="s">
        <v>1366</v>
      </c>
      <c r="E407" s="1" t="s">
        <v>598</v>
      </c>
      <c r="F407" s="1" t="s">
        <v>1301</v>
      </c>
      <c r="G407" s="27">
        <v>0.95070422535211263</v>
      </c>
      <c r="H407" s="1">
        <v>0</v>
      </c>
      <c r="I407" s="1">
        <v>0</v>
      </c>
      <c r="J407" s="1">
        <v>0</v>
      </c>
      <c r="K407" s="1">
        <v>0</v>
      </c>
      <c r="L407" s="1">
        <v>39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46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35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 t="s">
        <v>1352</v>
      </c>
    </row>
    <row r="408" spans="1:54" x14ac:dyDescent="0.25">
      <c r="A408" s="1">
        <v>7331</v>
      </c>
      <c r="B408" s="1" t="s">
        <v>600</v>
      </c>
      <c r="C408" s="1">
        <v>69210100</v>
      </c>
      <c r="D408" s="1" t="s">
        <v>1366</v>
      </c>
      <c r="E408" s="1" t="s">
        <v>598</v>
      </c>
      <c r="F408" s="1" t="s">
        <v>1301</v>
      </c>
      <c r="G408" s="27">
        <v>0.91726251276813076</v>
      </c>
      <c r="H408" s="1">
        <v>0</v>
      </c>
      <c r="I408" s="1">
        <v>149</v>
      </c>
      <c r="J408" s="1">
        <v>0</v>
      </c>
      <c r="K408" s="1">
        <v>0</v>
      </c>
      <c r="L408" s="1">
        <v>171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106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70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 t="s">
        <v>1353</v>
      </c>
    </row>
    <row r="409" spans="1:54" x14ac:dyDescent="0.25">
      <c r="A409" s="1">
        <v>7441</v>
      </c>
      <c r="B409" s="1" t="s">
        <v>601</v>
      </c>
      <c r="C409" s="1">
        <v>73497000</v>
      </c>
      <c r="D409" s="1" t="s">
        <v>1366</v>
      </c>
      <c r="E409" s="1" t="s">
        <v>602</v>
      </c>
      <c r="F409" s="1" t="s">
        <v>1302</v>
      </c>
      <c r="G409" s="27">
        <v>0.98888888888888893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40</v>
      </c>
      <c r="AY409" s="1">
        <v>0</v>
      </c>
      <c r="AZ409" s="1">
        <v>0</v>
      </c>
      <c r="BA409" s="1">
        <v>0</v>
      </c>
      <c r="BB409" s="1" t="s">
        <v>1355</v>
      </c>
    </row>
    <row r="410" spans="1:54" x14ac:dyDescent="0.25">
      <c r="A410" s="1">
        <v>7470</v>
      </c>
      <c r="B410" s="1" t="s">
        <v>603</v>
      </c>
      <c r="C410" s="1">
        <v>65044735</v>
      </c>
      <c r="D410" s="1" t="s">
        <v>1366</v>
      </c>
      <c r="E410" s="1" t="s">
        <v>604</v>
      </c>
      <c r="F410" s="1" t="s">
        <v>1302</v>
      </c>
      <c r="G410" s="27">
        <v>0.92964824120603018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91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78</v>
      </c>
      <c r="AY410" s="1">
        <v>0</v>
      </c>
      <c r="AZ410" s="1">
        <v>0</v>
      </c>
      <c r="BA410" s="1">
        <v>0</v>
      </c>
      <c r="BB410" s="1" t="s">
        <v>1355</v>
      </c>
    </row>
    <row r="411" spans="1:54" x14ac:dyDescent="0.25">
      <c r="A411" s="1">
        <v>7505</v>
      </c>
      <c r="B411" s="1" t="s">
        <v>605</v>
      </c>
      <c r="C411" s="1">
        <v>69210500</v>
      </c>
      <c r="D411" s="1" t="s">
        <v>1366</v>
      </c>
      <c r="E411" s="1" t="s">
        <v>606</v>
      </c>
      <c r="F411" s="1" t="s">
        <v>1301</v>
      </c>
      <c r="G411" s="27">
        <v>0.94951923076923073</v>
      </c>
      <c r="H411" s="1">
        <v>0</v>
      </c>
      <c r="I411" s="1">
        <v>0</v>
      </c>
      <c r="J411" s="1">
        <v>0</v>
      </c>
      <c r="K411" s="1">
        <v>0</v>
      </c>
      <c r="L411" s="1">
        <v>41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7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47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 t="s">
        <v>1352</v>
      </c>
    </row>
    <row r="412" spans="1:54" x14ac:dyDescent="0.25">
      <c r="A412" s="1">
        <v>7542</v>
      </c>
      <c r="B412" s="1" t="s">
        <v>607</v>
      </c>
      <c r="C412" s="1">
        <v>69210301</v>
      </c>
      <c r="D412" s="1" t="s">
        <v>1366</v>
      </c>
      <c r="E412" s="1" t="s">
        <v>608</v>
      </c>
      <c r="F412" s="1" t="s">
        <v>1301</v>
      </c>
      <c r="G412" s="27">
        <v>0.95604395604395609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34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 t="s">
        <v>1355</v>
      </c>
    </row>
    <row r="413" spans="1:54" x14ac:dyDescent="0.25">
      <c r="A413" s="1">
        <v>7544</v>
      </c>
      <c r="B413" s="1" t="s">
        <v>609</v>
      </c>
      <c r="C413" s="1">
        <v>69210301</v>
      </c>
      <c r="D413" s="1" t="s">
        <v>1366</v>
      </c>
      <c r="E413" s="1" t="s">
        <v>608</v>
      </c>
      <c r="F413" s="1" t="s">
        <v>1301</v>
      </c>
      <c r="G413" s="27">
        <v>0.98305084745762716</v>
      </c>
      <c r="H413" s="1">
        <v>0</v>
      </c>
      <c r="I413" s="1">
        <v>0</v>
      </c>
      <c r="J413" s="1">
        <v>0</v>
      </c>
      <c r="K413" s="1">
        <v>0</v>
      </c>
      <c r="L413" s="1">
        <v>28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 t="s">
        <v>1354</v>
      </c>
    </row>
    <row r="414" spans="1:54" x14ac:dyDescent="0.25">
      <c r="A414" s="1">
        <v>7578</v>
      </c>
      <c r="B414" s="1" t="s">
        <v>610</v>
      </c>
      <c r="C414" s="1">
        <v>65044735</v>
      </c>
      <c r="D414" s="1" t="s">
        <v>1366</v>
      </c>
      <c r="E414" s="1" t="s">
        <v>608</v>
      </c>
      <c r="F414" s="1" t="s">
        <v>1322</v>
      </c>
      <c r="G414" s="27">
        <v>0.92071611253196928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197</v>
      </c>
      <c r="AY414" s="1">
        <v>0</v>
      </c>
      <c r="AZ414" s="1">
        <v>0</v>
      </c>
      <c r="BA414" s="1">
        <v>0</v>
      </c>
      <c r="BB414" s="1" t="s">
        <v>1348</v>
      </c>
    </row>
    <row r="415" spans="1:54" x14ac:dyDescent="0.25">
      <c r="A415" s="1">
        <v>7614</v>
      </c>
      <c r="B415" s="1" t="s">
        <v>611</v>
      </c>
      <c r="C415" s="1">
        <v>73497000</v>
      </c>
      <c r="D415" s="1" t="s">
        <v>1366</v>
      </c>
      <c r="E415" s="1" t="s">
        <v>612</v>
      </c>
      <c r="F415" s="1" t="s">
        <v>1302</v>
      </c>
      <c r="G415" s="27">
        <v>0.98039215686274506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41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 t="s">
        <v>1354</v>
      </c>
    </row>
    <row r="416" spans="1:54" x14ac:dyDescent="0.25">
      <c r="A416" s="1">
        <v>7625</v>
      </c>
      <c r="B416" s="1" t="s">
        <v>613</v>
      </c>
      <c r="C416" s="1">
        <v>69220100</v>
      </c>
      <c r="D416" s="1" t="s">
        <v>1366</v>
      </c>
      <c r="E416" s="1" t="s">
        <v>614</v>
      </c>
      <c r="F416" s="1" t="s">
        <v>1301</v>
      </c>
      <c r="G416" s="27">
        <v>0.91504854368932043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58</v>
      </c>
      <c r="U416" s="1">
        <v>0</v>
      </c>
      <c r="V416" s="1">
        <v>0</v>
      </c>
      <c r="W416" s="1">
        <v>51</v>
      </c>
      <c r="X416" s="1">
        <v>52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64</v>
      </c>
      <c r="BB416" s="1" t="s">
        <v>1355</v>
      </c>
    </row>
    <row r="417" spans="1:54" x14ac:dyDescent="0.25">
      <c r="A417" s="1">
        <v>7626</v>
      </c>
      <c r="B417" s="1" t="s">
        <v>615</v>
      </c>
      <c r="C417" s="1">
        <v>69220100</v>
      </c>
      <c r="D417" s="1" t="s">
        <v>1366</v>
      </c>
      <c r="E417" s="1" t="s">
        <v>614</v>
      </c>
      <c r="F417" s="1" t="s">
        <v>1301</v>
      </c>
      <c r="G417" s="27">
        <v>0.92153589315525875</v>
      </c>
      <c r="H417" s="1">
        <v>0</v>
      </c>
      <c r="I417" s="1">
        <v>145</v>
      </c>
      <c r="J417" s="1">
        <v>0</v>
      </c>
      <c r="K417" s="1">
        <v>0</v>
      </c>
      <c r="L417" s="1">
        <v>174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 t="s">
        <v>1352</v>
      </c>
    </row>
    <row r="418" spans="1:54" x14ac:dyDescent="0.25">
      <c r="A418" s="1">
        <v>7629</v>
      </c>
      <c r="B418" s="1" t="s">
        <v>616</v>
      </c>
      <c r="C418" s="1">
        <v>69220100</v>
      </c>
      <c r="D418" s="1" t="s">
        <v>1366</v>
      </c>
      <c r="E418" s="1" t="s">
        <v>614</v>
      </c>
      <c r="F418" s="1" t="s">
        <v>1301</v>
      </c>
      <c r="G418" s="27">
        <v>0.92580101180438445</v>
      </c>
      <c r="H418" s="1">
        <v>0</v>
      </c>
      <c r="I418" s="1">
        <v>0</v>
      </c>
      <c r="J418" s="1">
        <v>0</v>
      </c>
      <c r="K418" s="1">
        <v>0</v>
      </c>
      <c r="L418" s="1">
        <v>53</v>
      </c>
      <c r="M418" s="1">
        <v>0</v>
      </c>
      <c r="N418" s="1">
        <v>0</v>
      </c>
      <c r="O418" s="1">
        <v>0</v>
      </c>
      <c r="P418" s="1">
        <v>0</v>
      </c>
      <c r="Q418" s="1">
        <v>69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73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54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 t="s">
        <v>1353</v>
      </c>
    </row>
    <row r="419" spans="1:54" x14ac:dyDescent="0.25">
      <c r="A419" s="1">
        <v>7651</v>
      </c>
      <c r="B419" s="1" t="s">
        <v>617</v>
      </c>
      <c r="C419" s="1">
        <v>69220100</v>
      </c>
      <c r="D419" s="1" t="s">
        <v>1366</v>
      </c>
      <c r="E419" s="1" t="s">
        <v>614</v>
      </c>
      <c r="F419" s="1" t="s">
        <v>1301</v>
      </c>
      <c r="G419" s="27">
        <v>0.92741935483870963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23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35</v>
      </c>
      <c r="AZ419" s="1">
        <v>0</v>
      </c>
      <c r="BA419" s="1">
        <v>0</v>
      </c>
      <c r="BB419" s="1" t="s">
        <v>1352</v>
      </c>
    </row>
    <row r="420" spans="1:54" x14ac:dyDescent="0.25">
      <c r="A420" s="1">
        <v>7699</v>
      </c>
      <c r="B420" s="1" t="s">
        <v>618</v>
      </c>
      <c r="C420" s="1">
        <v>80230500</v>
      </c>
      <c r="D420" s="1" t="s">
        <v>1366</v>
      </c>
      <c r="E420" s="1" t="s">
        <v>614</v>
      </c>
      <c r="F420" s="1" t="s">
        <v>1302</v>
      </c>
      <c r="G420" s="27">
        <v>0.78713339640491964</v>
      </c>
      <c r="H420" s="1">
        <v>0</v>
      </c>
      <c r="I420" s="1">
        <v>85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90</v>
      </c>
      <c r="V420" s="1">
        <v>0</v>
      </c>
      <c r="W420" s="1">
        <v>86</v>
      </c>
      <c r="X420" s="1">
        <v>84</v>
      </c>
      <c r="Y420" s="1">
        <v>82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 t="s">
        <v>1355</v>
      </c>
    </row>
    <row r="421" spans="1:54" x14ac:dyDescent="0.25">
      <c r="A421" s="1">
        <v>7705</v>
      </c>
      <c r="B421" s="1" t="s">
        <v>619</v>
      </c>
      <c r="C421" s="1">
        <v>70083600</v>
      </c>
      <c r="D421" s="1" t="s">
        <v>1366</v>
      </c>
      <c r="E421" s="1" t="s">
        <v>614</v>
      </c>
      <c r="F421" s="1" t="s">
        <v>1302</v>
      </c>
      <c r="G421" s="27">
        <v>0.88562596599690879</v>
      </c>
      <c r="H421" s="1">
        <v>0</v>
      </c>
      <c r="I421" s="1">
        <v>0</v>
      </c>
      <c r="J421" s="1">
        <v>0</v>
      </c>
      <c r="K421" s="1">
        <v>0</v>
      </c>
      <c r="L421" s="1">
        <v>87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34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90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89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 t="s">
        <v>1354</v>
      </c>
    </row>
    <row r="422" spans="1:54" x14ac:dyDescent="0.25">
      <c r="A422" s="1">
        <v>7720</v>
      </c>
      <c r="B422" s="1" t="s">
        <v>630</v>
      </c>
      <c r="C422" s="1">
        <v>62000800</v>
      </c>
      <c r="D422" s="1" t="s">
        <v>1366</v>
      </c>
      <c r="E422" s="1" t="s">
        <v>623</v>
      </c>
      <c r="F422" s="1" t="s">
        <v>1303</v>
      </c>
      <c r="G422" s="27">
        <v>0.87659574468085111</v>
      </c>
      <c r="H422" s="1">
        <v>0</v>
      </c>
      <c r="I422" s="1">
        <v>50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49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 t="s">
        <v>1349</v>
      </c>
    </row>
    <row r="423" spans="1:54" x14ac:dyDescent="0.25">
      <c r="A423" s="1">
        <v>7722</v>
      </c>
      <c r="B423" s="1" t="s">
        <v>631</v>
      </c>
      <c r="C423" s="1">
        <v>62000800</v>
      </c>
      <c r="D423" s="1" t="s">
        <v>1366</v>
      </c>
      <c r="E423" s="1" t="s">
        <v>623</v>
      </c>
      <c r="F423" s="1" t="s">
        <v>1303</v>
      </c>
      <c r="G423" s="27">
        <v>0.8716216216216216</v>
      </c>
      <c r="H423" s="1">
        <v>0</v>
      </c>
      <c r="I423" s="1">
        <v>0</v>
      </c>
      <c r="J423" s="1">
        <v>0</v>
      </c>
      <c r="K423" s="1">
        <v>0</v>
      </c>
      <c r="L423" s="1">
        <v>66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 t="s">
        <v>1349</v>
      </c>
    </row>
    <row r="424" spans="1:54" x14ac:dyDescent="0.25">
      <c r="A424" s="1">
        <v>7743</v>
      </c>
      <c r="B424" s="1" t="s">
        <v>622</v>
      </c>
      <c r="C424" s="1">
        <v>65145394</v>
      </c>
      <c r="D424" s="1" t="s">
        <v>1366</v>
      </c>
      <c r="E424" s="1" t="s">
        <v>623</v>
      </c>
      <c r="F424" s="1" t="s">
        <v>1302</v>
      </c>
      <c r="G424" s="27">
        <v>0.77906976744186052</v>
      </c>
      <c r="H424" s="1">
        <v>0</v>
      </c>
      <c r="I424" s="1">
        <v>0</v>
      </c>
      <c r="J424" s="1">
        <v>0</v>
      </c>
      <c r="K424" s="1">
        <v>0</v>
      </c>
      <c r="L424" s="1">
        <v>163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 t="s">
        <v>1355</v>
      </c>
    </row>
    <row r="425" spans="1:54" x14ac:dyDescent="0.25">
      <c r="A425" s="1">
        <v>7753</v>
      </c>
      <c r="B425" s="1" t="s">
        <v>624</v>
      </c>
      <c r="C425" s="1">
        <v>69252000</v>
      </c>
      <c r="D425" s="1" t="s">
        <v>1366</v>
      </c>
      <c r="E425" s="1" t="s">
        <v>625</v>
      </c>
      <c r="F425" s="1" t="s">
        <v>1301</v>
      </c>
      <c r="G425" s="27">
        <v>0.95348837209302328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18</v>
      </c>
      <c r="AZ425" s="1">
        <v>0</v>
      </c>
      <c r="BA425" s="1">
        <v>0</v>
      </c>
      <c r="BB425" s="1" t="s">
        <v>1354</v>
      </c>
    </row>
    <row r="426" spans="1:54" x14ac:dyDescent="0.25">
      <c r="A426" s="1">
        <v>7772</v>
      </c>
      <c r="B426" s="1" t="s">
        <v>626</v>
      </c>
      <c r="C426" s="1">
        <v>69220600</v>
      </c>
      <c r="D426" s="1" t="s">
        <v>1366</v>
      </c>
      <c r="E426" s="1" t="s">
        <v>627</v>
      </c>
      <c r="F426" s="1" t="s">
        <v>1301</v>
      </c>
      <c r="G426" s="27">
        <v>0.91871455576559546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43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46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59</v>
      </c>
      <c r="AZ426" s="1">
        <v>0</v>
      </c>
      <c r="BA426" s="1">
        <v>0</v>
      </c>
      <c r="BB426" s="1" t="s">
        <v>1354</v>
      </c>
    </row>
    <row r="427" spans="1:54" x14ac:dyDescent="0.25">
      <c r="A427" s="1">
        <v>7830</v>
      </c>
      <c r="B427" s="1" t="s">
        <v>628</v>
      </c>
      <c r="C427" s="1">
        <v>69220500</v>
      </c>
      <c r="D427" s="1" t="s">
        <v>1366</v>
      </c>
      <c r="E427" s="1" t="s">
        <v>629</v>
      </c>
      <c r="F427" s="1" t="s">
        <v>1301</v>
      </c>
      <c r="G427" s="27">
        <v>0.92670157068062831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51</v>
      </c>
      <c r="AZ427" s="1">
        <v>0</v>
      </c>
      <c r="BA427" s="1">
        <v>0</v>
      </c>
      <c r="BB427" s="1" t="s">
        <v>1353</v>
      </c>
    </row>
    <row r="428" spans="1:54" x14ac:dyDescent="0.25">
      <c r="A428" s="1">
        <v>7941</v>
      </c>
      <c r="B428" s="1" t="s">
        <v>632</v>
      </c>
      <c r="C428" s="1">
        <v>62000800</v>
      </c>
      <c r="D428" s="1" t="s">
        <v>1366</v>
      </c>
      <c r="E428" s="1" t="s">
        <v>633</v>
      </c>
      <c r="F428" s="1" t="s">
        <v>1303</v>
      </c>
      <c r="G428" s="27">
        <v>0.9314420803782506</v>
      </c>
      <c r="H428" s="1">
        <v>0</v>
      </c>
      <c r="I428" s="1">
        <v>0</v>
      </c>
      <c r="J428" s="1">
        <v>0</v>
      </c>
      <c r="K428" s="1">
        <v>0</v>
      </c>
      <c r="L428" s="1">
        <v>56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38</v>
      </c>
      <c r="AT428" s="1">
        <v>0</v>
      </c>
      <c r="AU428" s="1">
        <v>0</v>
      </c>
      <c r="AV428" s="1">
        <v>0</v>
      </c>
      <c r="AW428" s="1">
        <v>0</v>
      </c>
      <c r="AX428" s="1">
        <v>56</v>
      </c>
      <c r="AY428" s="1">
        <v>0</v>
      </c>
      <c r="AZ428" s="1">
        <v>0</v>
      </c>
      <c r="BA428" s="1">
        <v>0</v>
      </c>
      <c r="BB428" s="1" t="s">
        <v>1349</v>
      </c>
    </row>
    <row r="429" spans="1:54" x14ac:dyDescent="0.25">
      <c r="A429" s="1">
        <v>7956</v>
      </c>
      <c r="B429" s="1" t="s">
        <v>1330</v>
      </c>
      <c r="C429" s="1">
        <v>62000800</v>
      </c>
      <c r="D429" s="1" t="s">
        <v>1366</v>
      </c>
      <c r="E429" s="1" t="s">
        <v>712</v>
      </c>
      <c r="F429" s="1" t="s">
        <v>1303</v>
      </c>
      <c r="G429" s="27">
        <v>0.92473118279569888</v>
      </c>
      <c r="H429" s="1">
        <v>0</v>
      </c>
      <c r="I429" s="1">
        <v>0</v>
      </c>
      <c r="J429" s="1">
        <v>0</v>
      </c>
      <c r="K429" s="1">
        <v>0</v>
      </c>
      <c r="L429" s="1">
        <v>44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47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35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 t="s">
        <v>1349</v>
      </c>
    </row>
    <row r="430" spans="1:54" x14ac:dyDescent="0.25">
      <c r="A430" s="1">
        <v>7973</v>
      </c>
      <c r="B430" s="1" t="s">
        <v>741</v>
      </c>
      <c r="C430" s="1">
        <v>62000800</v>
      </c>
      <c r="D430" s="1" t="s">
        <v>1366</v>
      </c>
      <c r="E430" s="1" t="s">
        <v>742</v>
      </c>
      <c r="F430" s="1" t="s">
        <v>1303</v>
      </c>
      <c r="G430" s="27">
        <v>0.90305206463195686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49</v>
      </c>
      <c r="U430" s="1">
        <v>74</v>
      </c>
      <c r="V430" s="1">
        <v>0</v>
      </c>
      <c r="W430" s="1">
        <v>63</v>
      </c>
      <c r="X430" s="1">
        <v>73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 t="s">
        <v>1349</v>
      </c>
    </row>
    <row r="431" spans="1:54" x14ac:dyDescent="0.25">
      <c r="A431" s="1">
        <v>8001</v>
      </c>
      <c r="B431" s="1" t="s">
        <v>634</v>
      </c>
      <c r="C431" s="1">
        <v>71149700</v>
      </c>
      <c r="D431" s="1" t="s">
        <v>1366</v>
      </c>
      <c r="E431" s="1" t="s">
        <v>635</v>
      </c>
      <c r="F431" s="1" t="s">
        <v>1301</v>
      </c>
      <c r="G431" s="27">
        <v>0.87207488299531977</v>
      </c>
      <c r="H431" s="1">
        <v>0</v>
      </c>
      <c r="I431" s="1">
        <v>64</v>
      </c>
      <c r="J431" s="1">
        <v>0</v>
      </c>
      <c r="K431" s="1">
        <v>0</v>
      </c>
      <c r="L431" s="1">
        <v>91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83</v>
      </c>
      <c r="S431" s="1">
        <v>0</v>
      </c>
      <c r="T431" s="1">
        <v>0</v>
      </c>
      <c r="U431" s="1">
        <v>92</v>
      </c>
      <c r="V431" s="1">
        <v>0</v>
      </c>
      <c r="W431" s="1">
        <v>47</v>
      </c>
      <c r="X431" s="1">
        <v>83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66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72</v>
      </c>
      <c r="AS431" s="1">
        <v>0</v>
      </c>
      <c r="AT431" s="1">
        <v>77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 t="s">
        <v>1355</v>
      </c>
    </row>
    <row r="432" spans="1:54" x14ac:dyDescent="0.25">
      <c r="A432" s="1">
        <v>8005</v>
      </c>
      <c r="B432" s="1" t="s">
        <v>1304</v>
      </c>
      <c r="C432" s="1">
        <v>0</v>
      </c>
      <c r="D432" s="1" t="s">
        <v>1366</v>
      </c>
      <c r="E432" s="1" t="s">
        <v>635</v>
      </c>
      <c r="F432" s="1" t="s">
        <v>1301</v>
      </c>
      <c r="G432" s="27">
        <v>0.96261682242990654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17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 t="s">
        <v>1355</v>
      </c>
    </row>
    <row r="433" spans="1:54" x14ac:dyDescent="0.25">
      <c r="A433" s="1">
        <v>8044</v>
      </c>
      <c r="B433" s="1" t="s">
        <v>636</v>
      </c>
      <c r="C433" s="1">
        <v>71420700</v>
      </c>
      <c r="D433" s="1" t="s">
        <v>1366</v>
      </c>
      <c r="E433" s="1" t="s">
        <v>637</v>
      </c>
      <c r="F433" s="1" t="s">
        <v>1301</v>
      </c>
      <c r="G433" s="27">
        <v>0.93040293040293043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47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22</v>
      </c>
      <c r="AT433" s="1">
        <v>0</v>
      </c>
      <c r="AU433" s="1">
        <v>0</v>
      </c>
      <c r="AV433" s="1">
        <v>0</v>
      </c>
      <c r="AW433" s="1">
        <v>0</v>
      </c>
      <c r="AX433" s="1">
        <v>34</v>
      </c>
      <c r="AY433" s="1">
        <v>0</v>
      </c>
      <c r="AZ433" s="1">
        <v>0</v>
      </c>
      <c r="BA433" s="1">
        <v>0</v>
      </c>
      <c r="BB433" s="1" t="s">
        <v>1353</v>
      </c>
    </row>
    <row r="434" spans="1:54" x14ac:dyDescent="0.25">
      <c r="A434" s="1">
        <v>8108</v>
      </c>
      <c r="B434" s="1" t="s">
        <v>638</v>
      </c>
      <c r="C434" s="1">
        <v>71952700</v>
      </c>
      <c r="D434" s="1" t="s">
        <v>1366</v>
      </c>
      <c r="E434" s="1" t="s">
        <v>637</v>
      </c>
      <c r="F434" s="1" t="s">
        <v>1302</v>
      </c>
      <c r="G434" s="27">
        <v>0.91655801825293348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75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65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40</v>
      </c>
      <c r="AT434" s="1">
        <v>81</v>
      </c>
      <c r="AU434" s="1">
        <v>0</v>
      </c>
      <c r="AV434" s="1">
        <v>0</v>
      </c>
      <c r="AW434" s="1">
        <v>0</v>
      </c>
      <c r="AX434" s="1">
        <v>0</v>
      </c>
      <c r="AY434" s="1">
        <v>35</v>
      </c>
      <c r="AZ434" s="1">
        <v>0</v>
      </c>
      <c r="BA434" s="1">
        <v>0</v>
      </c>
      <c r="BB434" s="1" t="s">
        <v>1355</v>
      </c>
    </row>
    <row r="435" spans="1:54" x14ac:dyDescent="0.25">
      <c r="A435" s="1">
        <v>8109</v>
      </c>
      <c r="B435" s="1" t="s">
        <v>639</v>
      </c>
      <c r="C435" s="1">
        <v>75458500</v>
      </c>
      <c r="D435" s="1" t="s">
        <v>1366</v>
      </c>
      <c r="E435" s="1" t="s">
        <v>637</v>
      </c>
      <c r="F435" s="1" t="s">
        <v>1302</v>
      </c>
      <c r="G435" s="27">
        <v>0.8504273504273504</v>
      </c>
      <c r="H435" s="1">
        <v>0</v>
      </c>
      <c r="I435" s="1">
        <v>0</v>
      </c>
      <c r="J435" s="1">
        <v>0</v>
      </c>
      <c r="K435" s="1">
        <v>0</v>
      </c>
      <c r="L435" s="1">
        <v>65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68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39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 t="s">
        <v>1355</v>
      </c>
    </row>
    <row r="436" spans="1:54" x14ac:dyDescent="0.25">
      <c r="A436" s="1">
        <v>8111</v>
      </c>
      <c r="B436" s="1" t="s">
        <v>640</v>
      </c>
      <c r="C436" s="1">
        <v>69230200</v>
      </c>
      <c r="D436" s="1" t="s">
        <v>1366</v>
      </c>
      <c r="E436" s="1" t="s">
        <v>641</v>
      </c>
      <c r="F436" s="1" t="s">
        <v>1301</v>
      </c>
      <c r="G436" s="27">
        <v>0.8699551569506726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54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 t="s">
        <v>1355</v>
      </c>
    </row>
    <row r="437" spans="1:54" x14ac:dyDescent="0.25">
      <c r="A437" s="1">
        <v>8162</v>
      </c>
      <c r="B437" s="1" t="s">
        <v>642</v>
      </c>
      <c r="C437" s="1">
        <v>71281500</v>
      </c>
      <c r="D437" s="1" t="s">
        <v>1366</v>
      </c>
      <c r="E437" s="1" t="s">
        <v>643</v>
      </c>
      <c r="F437" s="1" t="s">
        <v>1301</v>
      </c>
      <c r="G437" s="27">
        <v>0.90566037735849059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78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 t="s">
        <v>1354</v>
      </c>
    </row>
    <row r="438" spans="1:54" x14ac:dyDescent="0.25">
      <c r="A438" s="1">
        <v>8174</v>
      </c>
      <c r="B438" s="1" t="s">
        <v>644</v>
      </c>
      <c r="C438" s="1">
        <v>71164300</v>
      </c>
      <c r="D438" s="1" t="s">
        <v>1366</v>
      </c>
      <c r="E438" s="1" t="s">
        <v>645</v>
      </c>
      <c r="F438" s="1" t="s">
        <v>1301</v>
      </c>
      <c r="G438" s="27">
        <v>0.8628691983122363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20</v>
      </c>
      <c r="AK438" s="1">
        <v>0</v>
      </c>
      <c r="AL438" s="1">
        <v>36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32</v>
      </c>
      <c r="AY438" s="1">
        <v>43</v>
      </c>
      <c r="AZ438" s="1">
        <v>0</v>
      </c>
      <c r="BA438" s="1">
        <v>0</v>
      </c>
      <c r="BB438" s="1" t="s">
        <v>1352</v>
      </c>
    </row>
    <row r="439" spans="1:54" x14ac:dyDescent="0.25">
      <c r="A439" s="1">
        <v>8206</v>
      </c>
      <c r="B439" s="1" t="s">
        <v>646</v>
      </c>
      <c r="C439" s="1">
        <v>71299000</v>
      </c>
      <c r="D439" s="1" t="s">
        <v>1366</v>
      </c>
      <c r="E439" s="1" t="s">
        <v>647</v>
      </c>
      <c r="F439" s="1" t="s">
        <v>1301</v>
      </c>
      <c r="G439" s="27">
        <v>0.91764705882352937</v>
      </c>
      <c r="H439" s="1">
        <v>0</v>
      </c>
      <c r="I439" s="1">
        <v>0</v>
      </c>
      <c r="J439" s="1">
        <v>0</v>
      </c>
      <c r="K439" s="1">
        <v>0</v>
      </c>
      <c r="L439" s="1">
        <v>49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43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 t="s">
        <v>1353</v>
      </c>
    </row>
    <row r="440" spans="1:54" x14ac:dyDescent="0.25">
      <c r="A440" s="1">
        <v>8255</v>
      </c>
      <c r="B440" s="1" t="s">
        <v>648</v>
      </c>
      <c r="C440" s="1">
        <v>71173100</v>
      </c>
      <c r="D440" s="1" t="s">
        <v>1366</v>
      </c>
      <c r="E440" s="1" t="s">
        <v>649</v>
      </c>
      <c r="F440" s="1" t="s">
        <v>1301</v>
      </c>
      <c r="G440" s="27">
        <v>0.89587426326129671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44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49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 t="s">
        <v>1355</v>
      </c>
    </row>
    <row r="441" spans="1:54" x14ac:dyDescent="0.25">
      <c r="A441" s="1">
        <v>8345</v>
      </c>
      <c r="B441" s="1" t="s">
        <v>650</v>
      </c>
      <c r="C441" s="1">
        <v>69240300</v>
      </c>
      <c r="D441" s="1" t="s">
        <v>1367</v>
      </c>
      <c r="E441" s="1" t="s">
        <v>652</v>
      </c>
      <c r="F441" s="1" t="s">
        <v>1301</v>
      </c>
      <c r="G441" s="27">
        <v>0.91712707182320441</v>
      </c>
      <c r="H441" s="1">
        <v>0</v>
      </c>
      <c r="I441" s="1">
        <v>0</v>
      </c>
      <c r="J441" s="1">
        <v>0</v>
      </c>
      <c r="K441" s="1">
        <v>0</v>
      </c>
      <c r="L441" s="1">
        <v>28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40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17</v>
      </c>
      <c r="AT441" s="1">
        <v>79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 t="s">
        <v>1354</v>
      </c>
    </row>
    <row r="442" spans="1:54" x14ac:dyDescent="0.25">
      <c r="A442" s="1">
        <v>8352</v>
      </c>
      <c r="B442" s="1" t="s">
        <v>1313</v>
      </c>
      <c r="C442" s="1">
        <v>69240300</v>
      </c>
      <c r="D442" s="1" t="s">
        <v>1367</v>
      </c>
      <c r="E442" s="1" t="s">
        <v>652</v>
      </c>
      <c r="F442" s="1" t="s">
        <v>1301</v>
      </c>
      <c r="G442" s="27">
        <v>0.9375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30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25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 t="s">
        <v>1355</v>
      </c>
    </row>
    <row r="443" spans="1:54" x14ac:dyDescent="0.25">
      <c r="A443" s="1">
        <v>8369</v>
      </c>
      <c r="B443" s="1" t="s">
        <v>653</v>
      </c>
      <c r="C443" s="1">
        <v>65044735</v>
      </c>
      <c r="D443" s="1" t="s">
        <v>1367</v>
      </c>
      <c r="E443" s="1" t="s">
        <v>652</v>
      </c>
      <c r="F443" s="1" t="s">
        <v>1322</v>
      </c>
      <c r="G443" s="27">
        <v>0.91935483870967738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21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73</v>
      </c>
      <c r="AY443" s="1">
        <v>0</v>
      </c>
      <c r="AZ443" s="1">
        <v>0</v>
      </c>
      <c r="BA443" s="1">
        <v>0</v>
      </c>
      <c r="BB443" s="1" t="s">
        <v>1348</v>
      </c>
    </row>
    <row r="444" spans="1:54" x14ac:dyDescent="0.25">
      <c r="A444" s="1">
        <v>8375</v>
      </c>
      <c r="B444" s="1" t="s">
        <v>654</v>
      </c>
      <c r="C444" s="1">
        <v>69240100</v>
      </c>
      <c r="D444" s="1" t="s">
        <v>1367</v>
      </c>
      <c r="E444" s="1" t="s">
        <v>651</v>
      </c>
      <c r="F444" s="1" t="s">
        <v>1301</v>
      </c>
      <c r="G444" s="27">
        <v>0.94623655913978499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38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15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94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 t="s">
        <v>1354</v>
      </c>
    </row>
    <row r="445" spans="1:54" x14ac:dyDescent="0.25">
      <c r="A445" s="1">
        <v>8380</v>
      </c>
      <c r="B445" s="1" t="s">
        <v>655</v>
      </c>
      <c r="C445" s="1">
        <v>69240100</v>
      </c>
      <c r="D445" s="1" t="s">
        <v>1367</v>
      </c>
      <c r="E445" s="1" t="s">
        <v>651</v>
      </c>
      <c r="F445" s="1" t="s">
        <v>1301</v>
      </c>
      <c r="G445" s="27">
        <v>0.91764705882352937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17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 t="s">
        <v>1354</v>
      </c>
    </row>
    <row r="446" spans="1:54" x14ac:dyDescent="0.25">
      <c r="A446" s="1">
        <v>8394</v>
      </c>
      <c r="B446" s="1" t="s">
        <v>656</v>
      </c>
      <c r="C446" s="1">
        <v>69240400</v>
      </c>
      <c r="D446" s="1" t="s">
        <v>1367</v>
      </c>
      <c r="E446" s="1" t="s">
        <v>657</v>
      </c>
      <c r="F446" s="1" t="s">
        <v>1301</v>
      </c>
      <c r="G446" s="27">
        <v>0.81603773584905659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16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 t="s">
        <v>1355</v>
      </c>
    </row>
    <row r="447" spans="1:54" x14ac:dyDescent="0.25">
      <c r="A447" s="1">
        <v>8403</v>
      </c>
      <c r="B447" s="1" t="s">
        <v>658</v>
      </c>
      <c r="C447" s="1">
        <v>69253100</v>
      </c>
      <c r="D447" s="1" t="s">
        <v>1367</v>
      </c>
      <c r="E447" s="1" t="s">
        <v>659</v>
      </c>
      <c r="F447" s="1" t="s">
        <v>1301</v>
      </c>
      <c r="G447" s="27">
        <v>0.80769230769230771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21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 t="s">
        <v>1354</v>
      </c>
    </row>
    <row r="448" spans="1:54" x14ac:dyDescent="0.25">
      <c r="A448" s="1">
        <v>8411</v>
      </c>
      <c r="B448" s="1" t="s">
        <v>660</v>
      </c>
      <c r="C448" s="1">
        <v>71165800</v>
      </c>
      <c r="D448" s="1" t="s">
        <v>1368</v>
      </c>
      <c r="E448" s="1" t="s">
        <v>661</v>
      </c>
      <c r="F448" s="1" t="s">
        <v>1301</v>
      </c>
      <c r="G448" s="27">
        <v>0.88624338624338628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37</v>
      </c>
      <c r="S448" s="1">
        <v>0</v>
      </c>
      <c r="T448" s="1">
        <v>0</v>
      </c>
      <c r="U448" s="1">
        <v>39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46</v>
      </c>
      <c r="AM448" s="1">
        <v>0</v>
      </c>
      <c r="AN448" s="1">
        <v>0</v>
      </c>
      <c r="AO448" s="1">
        <v>0</v>
      </c>
      <c r="AP448" s="1">
        <v>35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 t="s">
        <v>1355</v>
      </c>
    </row>
    <row r="449" spans="1:54" x14ac:dyDescent="0.25">
      <c r="A449" s="1">
        <v>8425</v>
      </c>
      <c r="B449" s="1" t="s">
        <v>664</v>
      </c>
      <c r="C449" s="1">
        <v>70931900</v>
      </c>
      <c r="D449" s="1" t="s">
        <v>1368</v>
      </c>
      <c r="E449" s="1" t="s">
        <v>663</v>
      </c>
      <c r="F449" s="1" t="s">
        <v>1301</v>
      </c>
      <c r="G449" s="27">
        <v>0.9159891598915989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62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52</v>
      </c>
      <c r="AS449" s="1">
        <v>41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46</v>
      </c>
      <c r="AZ449" s="1">
        <v>0</v>
      </c>
      <c r="BA449" s="1">
        <v>0</v>
      </c>
      <c r="BB449" s="1" t="s">
        <v>1355</v>
      </c>
    </row>
    <row r="450" spans="1:54" x14ac:dyDescent="0.25">
      <c r="A450" s="1">
        <v>8430</v>
      </c>
      <c r="B450" s="1" t="s">
        <v>666</v>
      </c>
      <c r="C450" s="1">
        <v>70931900</v>
      </c>
      <c r="D450" s="1" t="s">
        <v>1368</v>
      </c>
      <c r="E450" s="1" t="s">
        <v>663</v>
      </c>
      <c r="F450" s="1" t="s">
        <v>1301</v>
      </c>
      <c r="G450" s="27">
        <v>0.90857142857142859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25</v>
      </c>
      <c r="AQ450" s="1">
        <v>0</v>
      </c>
      <c r="AR450" s="1">
        <v>0</v>
      </c>
      <c r="AS450" s="1">
        <v>0</v>
      </c>
      <c r="AT450" s="1">
        <v>34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 t="s">
        <v>1352</v>
      </c>
    </row>
    <row r="451" spans="1:54" x14ac:dyDescent="0.25">
      <c r="A451" s="1">
        <v>8454</v>
      </c>
      <c r="B451" s="1" t="s">
        <v>667</v>
      </c>
      <c r="C451" s="1">
        <v>80230500</v>
      </c>
      <c r="D451" s="1" t="s">
        <v>1368</v>
      </c>
      <c r="E451" s="1" t="s">
        <v>663</v>
      </c>
      <c r="F451" s="1" t="s">
        <v>1302</v>
      </c>
      <c r="G451" s="27">
        <v>0.75163398692810457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85</v>
      </c>
      <c r="V451" s="1">
        <v>0</v>
      </c>
      <c r="W451" s="1">
        <v>0</v>
      </c>
      <c r="X451" s="1">
        <v>77</v>
      </c>
      <c r="Y451" s="1">
        <v>21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42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 t="s">
        <v>1355</v>
      </c>
    </row>
    <row r="452" spans="1:54" x14ac:dyDescent="0.25">
      <c r="A452" s="1">
        <v>8457</v>
      </c>
      <c r="B452" s="1" t="s">
        <v>668</v>
      </c>
      <c r="C452" s="1">
        <v>70083600</v>
      </c>
      <c r="D452" s="1" t="s">
        <v>1368</v>
      </c>
      <c r="E452" s="1" t="s">
        <v>663</v>
      </c>
      <c r="F452" s="1" t="s">
        <v>1302</v>
      </c>
      <c r="G452" s="27">
        <v>0.81481481481481477</v>
      </c>
      <c r="H452" s="1">
        <v>0</v>
      </c>
      <c r="I452" s="1">
        <v>0</v>
      </c>
      <c r="J452" s="1">
        <v>0</v>
      </c>
      <c r="K452" s="1">
        <v>0</v>
      </c>
      <c r="L452" s="1">
        <v>77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62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 t="s">
        <v>1355</v>
      </c>
    </row>
    <row r="453" spans="1:54" x14ac:dyDescent="0.25">
      <c r="A453" s="1">
        <v>8474</v>
      </c>
      <c r="B453" s="1" t="s">
        <v>1312</v>
      </c>
      <c r="C453" s="1">
        <v>69250300</v>
      </c>
      <c r="D453" s="1" t="s">
        <v>1368</v>
      </c>
      <c r="E453" s="1" t="s">
        <v>669</v>
      </c>
      <c r="F453" s="1" t="s">
        <v>1301</v>
      </c>
      <c r="G453" s="27">
        <v>0.70846394984326022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51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 t="s">
        <v>1354</v>
      </c>
    </row>
    <row r="454" spans="1:54" x14ac:dyDescent="0.25">
      <c r="A454" s="1">
        <v>8496</v>
      </c>
      <c r="B454" s="1" t="s">
        <v>670</v>
      </c>
      <c r="C454" s="1">
        <v>69070100</v>
      </c>
      <c r="D454" s="1" t="s">
        <v>1369</v>
      </c>
      <c r="E454" s="1" t="s">
        <v>671</v>
      </c>
      <c r="F454" s="1" t="s">
        <v>1301</v>
      </c>
      <c r="G454" s="27">
        <v>0.82428115015974446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88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 t="s">
        <v>1353</v>
      </c>
    </row>
    <row r="455" spans="1:54" x14ac:dyDescent="0.25">
      <c r="A455" s="1">
        <v>8500</v>
      </c>
      <c r="B455" s="1" t="s">
        <v>672</v>
      </c>
      <c r="C455" s="1">
        <v>69070100</v>
      </c>
      <c r="D455" s="1" t="s">
        <v>1369</v>
      </c>
      <c r="E455" s="1" t="s">
        <v>671</v>
      </c>
      <c r="F455" s="1" t="s">
        <v>1301</v>
      </c>
      <c r="G455" s="27">
        <v>0.84905660377358494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72</v>
      </c>
      <c r="X455" s="1">
        <v>98</v>
      </c>
      <c r="Y455" s="1">
        <v>61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147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 t="s">
        <v>1353</v>
      </c>
    </row>
    <row r="456" spans="1:54" x14ac:dyDescent="0.25">
      <c r="A456" s="1">
        <v>8502</v>
      </c>
      <c r="B456" s="1" t="s">
        <v>674</v>
      </c>
      <c r="C456" s="1">
        <v>71499900</v>
      </c>
      <c r="D456" s="1" t="s">
        <v>1369</v>
      </c>
      <c r="E456" s="1" t="s">
        <v>675</v>
      </c>
      <c r="F456" s="1" t="s">
        <v>1322</v>
      </c>
      <c r="G456" s="27">
        <v>0.89903846153846156</v>
      </c>
      <c r="H456" s="1">
        <v>0</v>
      </c>
      <c r="I456" s="1">
        <v>79</v>
      </c>
      <c r="J456" s="1">
        <v>0</v>
      </c>
      <c r="K456" s="1">
        <v>0</v>
      </c>
      <c r="L456" s="1">
        <v>231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 t="s">
        <v>1348</v>
      </c>
    </row>
    <row r="457" spans="1:54" x14ac:dyDescent="0.25">
      <c r="A457" s="1">
        <v>8503</v>
      </c>
      <c r="B457" s="1" t="s">
        <v>676</v>
      </c>
      <c r="C457" s="1">
        <v>69070100</v>
      </c>
      <c r="D457" s="1" t="s">
        <v>1369</v>
      </c>
      <c r="E457" s="1" t="s">
        <v>671</v>
      </c>
      <c r="F457" s="1" t="s">
        <v>1301</v>
      </c>
      <c r="G457" s="27">
        <v>0.81128747795414458</v>
      </c>
      <c r="H457" s="1">
        <v>0</v>
      </c>
      <c r="I457" s="1">
        <v>292</v>
      </c>
      <c r="J457" s="1">
        <v>0</v>
      </c>
      <c r="K457" s="1">
        <v>0</v>
      </c>
      <c r="L457" s="1">
        <v>284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 t="s">
        <v>1353</v>
      </c>
    </row>
    <row r="458" spans="1:54" x14ac:dyDescent="0.25">
      <c r="A458" s="1">
        <v>8504</v>
      </c>
      <c r="B458" s="1" t="s">
        <v>677</v>
      </c>
      <c r="C458" s="1">
        <v>71499900</v>
      </c>
      <c r="D458" s="1" t="s">
        <v>1369</v>
      </c>
      <c r="E458" s="1" t="s">
        <v>671</v>
      </c>
      <c r="F458" s="1" t="s">
        <v>1322</v>
      </c>
      <c r="G458" s="27">
        <v>0.89634146341463417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129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65</v>
      </c>
      <c r="AS458" s="1">
        <v>147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 t="s">
        <v>1348</v>
      </c>
    </row>
    <row r="459" spans="1:54" x14ac:dyDescent="0.25">
      <c r="A459" s="1">
        <v>8505</v>
      </c>
      <c r="B459" s="1" t="s">
        <v>678</v>
      </c>
      <c r="C459" s="1">
        <v>70729100</v>
      </c>
      <c r="D459" s="1" t="s">
        <v>1369</v>
      </c>
      <c r="E459" s="1" t="s">
        <v>671</v>
      </c>
      <c r="F459" s="1" t="s">
        <v>1322</v>
      </c>
      <c r="G459" s="27">
        <v>0.9055489964580874</v>
      </c>
      <c r="H459" s="1">
        <v>0</v>
      </c>
      <c r="I459" s="1">
        <v>0</v>
      </c>
      <c r="J459" s="1">
        <v>0</v>
      </c>
      <c r="K459" s="1">
        <v>0</v>
      </c>
      <c r="L459" s="1">
        <v>87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102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120</v>
      </c>
      <c r="AT459" s="1">
        <v>143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 t="s">
        <v>1348</v>
      </c>
    </row>
    <row r="460" spans="1:54" x14ac:dyDescent="0.25">
      <c r="A460" s="1">
        <v>8506</v>
      </c>
      <c r="B460" s="1" t="s">
        <v>679</v>
      </c>
      <c r="C460" s="1">
        <v>60911000</v>
      </c>
      <c r="D460" s="1" t="s">
        <v>1369</v>
      </c>
      <c r="E460" s="1" t="s">
        <v>671</v>
      </c>
      <c r="F460" s="1" t="s">
        <v>1322</v>
      </c>
      <c r="G460" s="27">
        <v>0.85906040268456374</v>
      </c>
      <c r="H460" s="1">
        <v>0</v>
      </c>
      <c r="I460" s="1">
        <v>212</v>
      </c>
      <c r="J460" s="1">
        <v>0</v>
      </c>
      <c r="K460" s="1">
        <v>0</v>
      </c>
      <c r="L460" s="1">
        <v>301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 t="s">
        <v>1348</v>
      </c>
    </row>
    <row r="461" spans="1:54" x14ac:dyDescent="0.25">
      <c r="A461" s="1">
        <v>8507</v>
      </c>
      <c r="B461" s="1" t="s">
        <v>680</v>
      </c>
      <c r="C461" s="1">
        <v>71499900</v>
      </c>
      <c r="D461" s="1" t="s">
        <v>1369</v>
      </c>
      <c r="E461" s="1" t="s">
        <v>671</v>
      </c>
      <c r="F461" s="1" t="s">
        <v>1322</v>
      </c>
      <c r="G461" s="27">
        <v>0.844106463878327</v>
      </c>
      <c r="H461" s="1">
        <v>0</v>
      </c>
      <c r="I461" s="1">
        <v>84</v>
      </c>
      <c r="J461" s="1">
        <v>0</v>
      </c>
      <c r="K461" s="1">
        <v>0</v>
      </c>
      <c r="L461" s="1">
        <v>183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297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 t="s">
        <v>1348</v>
      </c>
    </row>
    <row r="462" spans="1:54" x14ac:dyDescent="0.25">
      <c r="A462" s="1">
        <v>8508</v>
      </c>
      <c r="B462" s="1" t="s">
        <v>681</v>
      </c>
      <c r="C462" s="1">
        <v>69071000</v>
      </c>
      <c r="D462" s="1" t="s">
        <v>1369</v>
      </c>
      <c r="E462" s="1" t="s">
        <v>682</v>
      </c>
      <c r="F462" s="1" t="s">
        <v>1301</v>
      </c>
      <c r="G462" s="27">
        <v>0.7574626865671642</v>
      </c>
      <c r="H462" s="1">
        <v>0</v>
      </c>
      <c r="I462" s="1">
        <v>34</v>
      </c>
      <c r="J462" s="1">
        <v>0</v>
      </c>
      <c r="K462" s="1">
        <v>0</v>
      </c>
      <c r="L462" s="1">
        <v>50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 t="s">
        <v>1355</v>
      </c>
    </row>
    <row r="463" spans="1:54" x14ac:dyDescent="0.25">
      <c r="A463" s="1">
        <v>8603</v>
      </c>
      <c r="B463" s="1" t="s">
        <v>683</v>
      </c>
      <c r="C463" s="1">
        <v>80230500</v>
      </c>
      <c r="D463" s="1" t="s">
        <v>1369</v>
      </c>
      <c r="E463" s="1" t="s">
        <v>671</v>
      </c>
      <c r="F463" s="1" t="s">
        <v>1302</v>
      </c>
      <c r="G463" s="27">
        <v>0.63306744017403915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155</v>
      </c>
      <c r="X463" s="1">
        <v>65</v>
      </c>
      <c r="Y463" s="1">
        <v>69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81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 t="s">
        <v>1355</v>
      </c>
    </row>
    <row r="464" spans="1:54" x14ac:dyDescent="0.25">
      <c r="A464" s="1">
        <v>8616</v>
      </c>
      <c r="B464" s="1" t="s">
        <v>684</v>
      </c>
      <c r="C464" s="1">
        <v>65154562</v>
      </c>
      <c r="D464" s="1" t="s">
        <v>1369</v>
      </c>
      <c r="E464" s="1" t="s">
        <v>685</v>
      </c>
      <c r="F464" s="1" t="s">
        <v>1302</v>
      </c>
      <c r="G464" s="27">
        <v>0.82919708029197081</v>
      </c>
      <c r="H464" s="1">
        <v>0</v>
      </c>
      <c r="I464" s="1">
        <v>83</v>
      </c>
      <c r="J464" s="1">
        <v>0</v>
      </c>
      <c r="K464" s="1">
        <v>0</v>
      </c>
      <c r="L464" s="1">
        <v>81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70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122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 t="s">
        <v>1355</v>
      </c>
    </row>
    <row r="465" spans="1:54" x14ac:dyDescent="0.25">
      <c r="A465" s="1">
        <v>8617</v>
      </c>
      <c r="B465" s="1" t="s">
        <v>686</v>
      </c>
      <c r="C465" s="1">
        <v>82882600</v>
      </c>
      <c r="D465" s="1" t="s">
        <v>1369</v>
      </c>
      <c r="E465" s="1" t="s">
        <v>671</v>
      </c>
      <c r="F465" s="1" t="s">
        <v>1302</v>
      </c>
      <c r="G465" s="27">
        <v>0.87551867219917012</v>
      </c>
      <c r="H465" s="1">
        <v>0</v>
      </c>
      <c r="I465" s="1">
        <v>0</v>
      </c>
      <c r="J465" s="1">
        <v>0</v>
      </c>
      <c r="K465" s="1">
        <v>0</v>
      </c>
      <c r="L465" s="1">
        <v>65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80</v>
      </c>
      <c r="AQ465" s="1">
        <v>0</v>
      </c>
      <c r="AR465" s="1">
        <v>0</v>
      </c>
      <c r="AS465" s="1">
        <v>81</v>
      </c>
      <c r="AT465" s="1">
        <v>170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 t="s">
        <v>1353</v>
      </c>
    </row>
    <row r="466" spans="1:54" x14ac:dyDescent="0.25">
      <c r="A466" s="1">
        <v>8625</v>
      </c>
      <c r="B466" s="1" t="s">
        <v>687</v>
      </c>
      <c r="C466" s="1">
        <v>70963500</v>
      </c>
      <c r="D466" s="1" t="s">
        <v>1369</v>
      </c>
      <c r="E466" s="1" t="s">
        <v>671</v>
      </c>
      <c r="F466" s="1" t="s">
        <v>1302</v>
      </c>
      <c r="G466" s="27">
        <v>0.81969949916527551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68</v>
      </c>
      <c r="Q466" s="1">
        <v>0</v>
      </c>
      <c r="R466" s="1">
        <v>0</v>
      </c>
      <c r="S466" s="1">
        <v>0</v>
      </c>
      <c r="T466" s="1">
        <v>78</v>
      </c>
      <c r="U466" s="1">
        <v>0</v>
      </c>
      <c r="V466" s="1">
        <v>0</v>
      </c>
      <c r="W466" s="1">
        <v>79</v>
      </c>
      <c r="X466" s="1">
        <v>87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 t="s">
        <v>1355</v>
      </c>
    </row>
    <row r="467" spans="1:54" x14ac:dyDescent="0.25">
      <c r="A467" s="1">
        <v>8629</v>
      </c>
      <c r="B467" s="1" t="s">
        <v>688</v>
      </c>
      <c r="C467" s="1">
        <v>70072800</v>
      </c>
      <c r="D467" s="1" t="s">
        <v>1369</v>
      </c>
      <c r="E467" s="1" t="s">
        <v>682</v>
      </c>
      <c r="F467" s="1" t="s">
        <v>1302</v>
      </c>
      <c r="G467" s="27">
        <v>0.77647058823529413</v>
      </c>
      <c r="H467" s="1">
        <v>0</v>
      </c>
      <c r="I467" s="1">
        <v>0</v>
      </c>
      <c r="J467" s="1">
        <v>0</v>
      </c>
      <c r="K467" s="1">
        <v>0</v>
      </c>
      <c r="L467" s="1">
        <v>89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86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 t="s">
        <v>1355</v>
      </c>
    </row>
    <row r="468" spans="1:54" x14ac:dyDescent="0.25">
      <c r="A468" s="1">
        <v>8632</v>
      </c>
      <c r="B468" s="1" t="s">
        <v>689</v>
      </c>
      <c r="C468" s="1">
        <v>65155198</v>
      </c>
      <c r="D468" s="1" t="s">
        <v>1369</v>
      </c>
      <c r="E468" s="1" t="s">
        <v>675</v>
      </c>
      <c r="F468" s="1" t="s">
        <v>1302</v>
      </c>
      <c r="G468" s="27">
        <v>0.76818181818181819</v>
      </c>
      <c r="H468" s="1">
        <v>0</v>
      </c>
      <c r="I468" s="1">
        <v>73</v>
      </c>
      <c r="J468" s="1">
        <v>0</v>
      </c>
      <c r="K468" s="1">
        <v>0</v>
      </c>
      <c r="L468" s="1">
        <v>63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 t="s">
        <v>1355</v>
      </c>
    </row>
    <row r="469" spans="1:54" x14ac:dyDescent="0.25">
      <c r="A469" s="1">
        <v>8643</v>
      </c>
      <c r="B469" s="1" t="s">
        <v>690</v>
      </c>
      <c r="C469" s="1">
        <v>70655813</v>
      </c>
      <c r="D469" s="1" t="s">
        <v>1369</v>
      </c>
      <c r="E469" s="1" t="s">
        <v>671</v>
      </c>
      <c r="F469" s="1" t="s">
        <v>1302</v>
      </c>
      <c r="G469" s="27">
        <v>0.73868312757201648</v>
      </c>
      <c r="H469" s="1">
        <v>0</v>
      </c>
      <c r="I469" s="1">
        <v>85</v>
      </c>
      <c r="J469" s="1">
        <v>0</v>
      </c>
      <c r="K469" s="1">
        <v>0</v>
      </c>
      <c r="L469" s="1">
        <v>150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 t="s">
        <v>1355</v>
      </c>
    </row>
    <row r="470" spans="1:54" x14ac:dyDescent="0.25">
      <c r="A470" s="1">
        <v>8644</v>
      </c>
      <c r="B470" s="1" t="s">
        <v>691</v>
      </c>
      <c r="C470" s="1">
        <v>65155333</v>
      </c>
      <c r="D470" s="1" t="s">
        <v>1369</v>
      </c>
      <c r="E470" s="1" t="s">
        <v>671</v>
      </c>
      <c r="F470" s="1" t="s">
        <v>1302</v>
      </c>
      <c r="G470" s="27">
        <v>0.82887700534759357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116</v>
      </c>
      <c r="V470" s="1">
        <v>0</v>
      </c>
      <c r="W470" s="1">
        <v>0</v>
      </c>
      <c r="X470" s="1">
        <v>0</v>
      </c>
      <c r="Y470" s="1">
        <v>113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 t="s">
        <v>1355</v>
      </c>
    </row>
    <row r="471" spans="1:54" x14ac:dyDescent="0.25">
      <c r="A471" s="1">
        <v>8654</v>
      </c>
      <c r="B471" s="1" t="s">
        <v>692</v>
      </c>
      <c r="C471" s="1">
        <v>65154715</v>
      </c>
      <c r="D471" s="1" t="s">
        <v>1369</v>
      </c>
      <c r="E471" s="1" t="s">
        <v>685</v>
      </c>
      <c r="F471" s="1" t="s">
        <v>1302</v>
      </c>
      <c r="G471" s="27">
        <v>0.8</v>
      </c>
      <c r="H471" s="1">
        <v>0</v>
      </c>
      <c r="I471" s="1">
        <v>117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 t="s">
        <v>1355</v>
      </c>
    </row>
    <row r="472" spans="1:54" x14ac:dyDescent="0.25">
      <c r="A472" s="1">
        <v>8657</v>
      </c>
      <c r="B472" s="1" t="s">
        <v>693</v>
      </c>
      <c r="C472" s="1">
        <v>74290100</v>
      </c>
      <c r="D472" s="1" t="s">
        <v>1369</v>
      </c>
      <c r="E472" s="1" t="s">
        <v>694</v>
      </c>
      <c r="F472" s="1" t="s">
        <v>1302</v>
      </c>
      <c r="G472" s="27">
        <v>0.87150837988826813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93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 t="s">
        <v>1355</v>
      </c>
    </row>
    <row r="473" spans="1:54" x14ac:dyDescent="0.25">
      <c r="A473" s="1">
        <v>8811</v>
      </c>
      <c r="B473" s="1" t="s">
        <v>695</v>
      </c>
      <c r="C473" s="1">
        <v>70983200</v>
      </c>
      <c r="D473" s="1" t="s">
        <v>1369</v>
      </c>
      <c r="E473" s="1" t="s">
        <v>671</v>
      </c>
      <c r="F473" s="1" t="s">
        <v>1302</v>
      </c>
      <c r="G473" s="27">
        <v>0.75234270414993309</v>
      </c>
      <c r="H473" s="1">
        <v>0</v>
      </c>
      <c r="I473" s="1">
        <v>184</v>
      </c>
      <c r="J473" s="1">
        <v>0</v>
      </c>
      <c r="K473" s="1">
        <v>0</v>
      </c>
      <c r="L473" s="1">
        <v>166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 t="s">
        <v>1355</v>
      </c>
    </row>
    <row r="474" spans="1:54" x14ac:dyDescent="0.25">
      <c r="A474" s="1">
        <v>8812</v>
      </c>
      <c r="B474" s="1" t="s">
        <v>696</v>
      </c>
      <c r="C474" s="1">
        <v>70912300</v>
      </c>
      <c r="D474" s="1" t="s">
        <v>1369</v>
      </c>
      <c r="E474" s="1" t="s">
        <v>671</v>
      </c>
      <c r="F474" s="1" t="s">
        <v>1322</v>
      </c>
      <c r="G474" s="27">
        <v>0.8946015424164524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68</v>
      </c>
      <c r="R474" s="1">
        <v>52</v>
      </c>
      <c r="S474" s="1">
        <v>0</v>
      </c>
      <c r="T474" s="1">
        <v>59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42</v>
      </c>
      <c r="AX474" s="1">
        <v>0</v>
      </c>
      <c r="AY474" s="1">
        <v>0</v>
      </c>
      <c r="AZ474" s="1">
        <v>0</v>
      </c>
      <c r="BA474" s="1">
        <v>0</v>
      </c>
      <c r="BB474" s="1" t="s">
        <v>1348</v>
      </c>
    </row>
    <row r="475" spans="1:54" x14ac:dyDescent="0.25">
      <c r="A475" s="1">
        <v>8813</v>
      </c>
      <c r="B475" s="1" t="s">
        <v>697</v>
      </c>
      <c r="C475" s="1">
        <v>71455800</v>
      </c>
      <c r="D475" s="1" t="s">
        <v>1369</v>
      </c>
      <c r="E475" s="1" t="s">
        <v>675</v>
      </c>
      <c r="F475" s="1" t="s">
        <v>1322</v>
      </c>
      <c r="G475" s="27">
        <v>0.87564766839378239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209</v>
      </c>
      <c r="X475" s="1">
        <v>170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 t="s">
        <v>1348</v>
      </c>
    </row>
    <row r="476" spans="1:54" x14ac:dyDescent="0.25">
      <c r="A476" s="1">
        <v>8814</v>
      </c>
      <c r="B476" s="1" t="s">
        <v>698</v>
      </c>
      <c r="C476" s="1">
        <v>71878500</v>
      </c>
      <c r="D476" s="1" t="s">
        <v>1369</v>
      </c>
      <c r="E476" s="1" t="s">
        <v>671</v>
      </c>
      <c r="F476" s="1" t="s">
        <v>1322</v>
      </c>
      <c r="G476" s="27">
        <v>0.77631578947368418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115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62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 t="s">
        <v>1348</v>
      </c>
    </row>
    <row r="477" spans="1:54" x14ac:dyDescent="0.25">
      <c r="A477" s="1">
        <v>8925</v>
      </c>
      <c r="B477" s="1" t="s">
        <v>699</v>
      </c>
      <c r="C477" s="1">
        <v>69070301</v>
      </c>
      <c r="D477" s="1" t="s">
        <v>1369</v>
      </c>
      <c r="E477" s="1" t="s">
        <v>700</v>
      </c>
      <c r="F477" s="1" t="s">
        <v>1301</v>
      </c>
      <c r="G477" s="27">
        <v>0.67869222096956028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56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 t="s">
        <v>1355</v>
      </c>
    </row>
    <row r="478" spans="1:54" x14ac:dyDescent="0.25">
      <c r="A478" s="1">
        <v>8938</v>
      </c>
      <c r="B478" s="1" t="s">
        <v>701</v>
      </c>
      <c r="C478" s="1">
        <v>65135527</v>
      </c>
      <c r="D478" s="1" t="s">
        <v>1369</v>
      </c>
      <c r="E478" s="1" t="s">
        <v>700</v>
      </c>
      <c r="F478" s="1" t="s">
        <v>1302</v>
      </c>
      <c r="G478" s="27">
        <v>0.71702637889688248</v>
      </c>
      <c r="H478" s="1">
        <v>0</v>
      </c>
      <c r="I478" s="1">
        <v>61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55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 t="s">
        <v>1355</v>
      </c>
    </row>
    <row r="479" spans="1:54" x14ac:dyDescent="0.25">
      <c r="A479" s="1">
        <v>8945</v>
      </c>
      <c r="B479" s="1" t="s">
        <v>702</v>
      </c>
      <c r="C479" s="1">
        <v>65163312</v>
      </c>
      <c r="D479" s="1" t="s">
        <v>1369</v>
      </c>
      <c r="E479" s="1" t="s">
        <v>700</v>
      </c>
      <c r="F479" s="1" t="s">
        <v>1302</v>
      </c>
      <c r="G479" s="27">
        <v>0.8133971291866029</v>
      </c>
      <c r="H479" s="1">
        <v>0</v>
      </c>
      <c r="I479" s="1">
        <v>117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110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 t="s">
        <v>1355</v>
      </c>
    </row>
    <row r="480" spans="1:54" x14ac:dyDescent="0.25">
      <c r="A480" s="1">
        <v>9006</v>
      </c>
      <c r="B480" s="1" t="s">
        <v>703</v>
      </c>
      <c r="C480" s="1">
        <v>71378000</v>
      </c>
      <c r="D480" s="1" t="s">
        <v>1369</v>
      </c>
      <c r="E480" s="1" t="s">
        <v>704</v>
      </c>
      <c r="F480" s="1" t="s">
        <v>1301</v>
      </c>
      <c r="G480" s="27">
        <v>0.87016574585635365</v>
      </c>
      <c r="H480" s="1">
        <v>0</v>
      </c>
      <c r="I480" s="1">
        <v>31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16</v>
      </c>
      <c r="U480" s="1">
        <v>53</v>
      </c>
      <c r="V480" s="1">
        <v>39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33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 t="s">
        <v>1355</v>
      </c>
    </row>
    <row r="481" spans="1:54" x14ac:dyDescent="0.25">
      <c r="A481" s="1">
        <v>9058</v>
      </c>
      <c r="B481" s="1" t="s">
        <v>705</v>
      </c>
      <c r="C481" s="1">
        <v>70729100</v>
      </c>
      <c r="D481" s="1" t="s">
        <v>1369</v>
      </c>
      <c r="E481" s="1" t="s">
        <v>706</v>
      </c>
      <c r="F481" s="1" t="s">
        <v>1322</v>
      </c>
      <c r="G481" s="27">
        <v>0.85468956406869223</v>
      </c>
      <c r="H481" s="1">
        <v>0</v>
      </c>
      <c r="I481" s="1">
        <v>57</v>
      </c>
      <c r="J481" s="1">
        <v>0</v>
      </c>
      <c r="K481" s="1">
        <v>0</v>
      </c>
      <c r="L481" s="1">
        <v>61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86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195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 t="s">
        <v>1348</v>
      </c>
    </row>
    <row r="482" spans="1:54" x14ac:dyDescent="0.25">
      <c r="A482" s="1">
        <v>9060</v>
      </c>
      <c r="B482" s="1" t="s">
        <v>707</v>
      </c>
      <c r="C482" s="1">
        <v>71360900</v>
      </c>
      <c r="D482" s="1" t="s">
        <v>1369</v>
      </c>
      <c r="E482" s="1" t="s">
        <v>706</v>
      </c>
      <c r="F482" s="1" t="s">
        <v>1322</v>
      </c>
      <c r="G482" s="27">
        <v>0.81087470449172572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44</v>
      </c>
      <c r="AG482" s="1">
        <v>0</v>
      </c>
      <c r="AH482" s="1">
        <v>134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51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 t="s">
        <v>1348</v>
      </c>
    </row>
    <row r="483" spans="1:54" x14ac:dyDescent="0.25">
      <c r="A483" s="1">
        <v>9061</v>
      </c>
      <c r="B483" s="1" t="s">
        <v>708</v>
      </c>
      <c r="C483" s="1">
        <v>71360900</v>
      </c>
      <c r="D483" s="1" t="s">
        <v>1369</v>
      </c>
      <c r="E483" s="1" t="s">
        <v>706</v>
      </c>
      <c r="F483" s="1" t="s">
        <v>1322</v>
      </c>
      <c r="G483" s="27">
        <v>0.84751773049645385</v>
      </c>
      <c r="H483" s="1">
        <v>0</v>
      </c>
      <c r="I483" s="1">
        <v>0</v>
      </c>
      <c r="J483" s="1">
        <v>0</v>
      </c>
      <c r="K483" s="1">
        <v>0</v>
      </c>
      <c r="L483" s="1">
        <v>100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43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45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 t="s">
        <v>1348</v>
      </c>
    </row>
    <row r="484" spans="1:54" x14ac:dyDescent="0.25">
      <c r="A484" s="1">
        <v>9063</v>
      </c>
      <c r="B484" s="1" t="s">
        <v>709</v>
      </c>
      <c r="C484" s="1">
        <v>71100700</v>
      </c>
      <c r="D484" s="1" t="s">
        <v>1369</v>
      </c>
      <c r="E484" s="1" t="s">
        <v>706</v>
      </c>
      <c r="F484" s="1" t="s">
        <v>1322</v>
      </c>
      <c r="G484" s="27">
        <v>0.79672131147540981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130</v>
      </c>
      <c r="U484" s="1">
        <v>0</v>
      </c>
      <c r="V484" s="1">
        <v>0</v>
      </c>
      <c r="W484" s="1">
        <v>124</v>
      </c>
      <c r="X484" s="1">
        <v>120</v>
      </c>
      <c r="Y484" s="1">
        <v>70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 t="s">
        <v>1348</v>
      </c>
    </row>
    <row r="485" spans="1:54" x14ac:dyDescent="0.25">
      <c r="A485" s="1">
        <v>9064</v>
      </c>
      <c r="B485" s="1" t="s">
        <v>710</v>
      </c>
      <c r="C485" s="1">
        <v>71499900</v>
      </c>
      <c r="D485" s="1" t="s">
        <v>1369</v>
      </c>
      <c r="E485" s="1" t="s">
        <v>706</v>
      </c>
      <c r="F485" s="1" t="s">
        <v>1322</v>
      </c>
      <c r="G485" s="27">
        <v>0.8899253731343284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133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68</v>
      </c>
      <c r="AS485" s="1">
        <v>69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 t="s">
        <v>1348</v>
      </c>
    </row>
    <row r="486" spans="1:54" x14ac:dyDescent="0.25">
      <c r="A486" s="1">
        <v>9065</v>
      </c>
      <c r="B486" s="1" t="s">
        <v>711</v>
      </c>
      <c r="C486" s="1">
        <v>71499900</v>
      </c>
      <c r="D486" s="1" t="s">
        <v>1369</v>
      </c>
      <c r="E486" s="1" t="s">
        <v>706</v>
      </c>
      <c r="F486" s="1" t="s">
        <v>1322</v>
      </c>
      <c r="G486" s="27">
        <v>0.8294573643410853</v>
      </c>
      <c r="H486" s="1">
        <v>0</v>
      </c>
      <c r="I486" s="1">
        <v>69</v>
      </c>
      <c r="J486" s="1">
        <v>0</v>
      </c>
      <c r="K486" s="1">
        <v>0</v>
      </c>
      <c r="L486" s="1">
        <v>134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65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 t="s">
        <v>1348</v>
      </c>
    </row>
    <row r="487" spans="1:54" x14ac:dyDescent="0.25">
      <c r="A487" s="1">
        <v>9075</v>
      </c>
      <c r="B487" s="1" t="s">
        <v>1318</v>
      </c>
      <c r="C487" s="1">
        <v>62000650</v>
      </c>
      <c r="D487" s="1" t="s">
        <v>1369</v>
      </c>
      <c r="E487" s="1" t="s">
        <v>721</v>
      </c>
      <c r="F487" s="1" t="s">
        <v>1303</v>
      </c>
      <c r="G487" s="27">
        <v>0.87068965517241381</v>
      </c>
      <c r="H487" s="1">
        <v>0</v>
      </c>
      <c r="I487" s="1">
        <v>16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24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24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 t="s">
        <v>1349</v>
      </c>
    </row>
    <row r="488" spans="1:54" x14ac:dyDescent="0.25">
      <c r="A488" s="1">
        <v>9077</v>
      </c>
      <c r="B488" s="1" t="s">
        <v>713</v>
      </c>
      <c r="C488" s="1">
        <v>70932800</v>
      </c>
      <c r="D488" s="1" t="s">
        <v>1369</v>
      </c>
      <c r="E488" s="1" t="s">
        <v>706</v>
      </c>
      <c r="F488" s="1" t="s">
        <v>1301</v>
      </c>
      <c r="G488" s="27">
        <v>0.75663716814159288</v>
      </c>
      <c r="H488" s="1">
        <v>0</v>
      </c>
      <c r="I488" s="1">
        <v>0</v>
      </c>
      <c r="J488" s="1">
        <v>0</v>
      </c>
      <c r="K488" s="1">
        <v>0</v>
      </c>
      <c r="L488" s="1">
        <v>90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67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 t="s">
        <v>1354</v>
      </c>
    </row>
    <row r="489" spans="1:54" x14ac:dyDescent="0.25">
      <c r="A489" s="1">
        <v>9082</v>
      </c>
      <c r="B489" s="1" t="s">
        <v>714</v>
      </c>
      <c r="C489" s="1">
        <v>70932800</v>
      </c>
      <c r="D489" s="1" t="s">
        <v>1369</v>
      </c>
      <c r="E489" s="1" t="s">
        <v>706</v>
      </c>
      <c r="F489" s="1" t="s">
        <v>1301</v>
      </c>
      <c r="G489" s="27">
        <v>0.74776119402985075</v>
      </c>
      <c r="H489" s="1">
        <v>0</v>
      </c>
      <c r="I489" s="1">
        <v>0</v>
      </c>
      <c r="J489" s="1">
        <v>0</v>
      </c>
      <c r="K489" s="1">
        <v>0</v>
      </c>
      <c r="L489" s="1">
        <v>135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65</v>
      </c>
      <c r="Y489" s="1">
        <v>0</v>
      </c>
      <c r="Z489" s="1">
        <v>0</v>
      </c>
      <c r="AA489" s="1">
        <v>0</v>
      </c>
      <c r="AB489" s="1">
        <v>0</v>
      </c>
      <c r="AC489" s="1">
        <v>78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64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 t="s">
        <v>1354</v>
      </c>
    </row>
    <row r="490" spans="1:54" x14ac:dyDescent="0.25">
      <c r="A490" s="1">
        <v>9087</v>
      </c>
      <c r="B490" s="1" t="s">
        <v>715</v>
      </c>
      <c r="C490" s="1">
        <v>71234100</v>
      </c>
      <c r="D490" s="1" t="s">
        <v>1369</v>
      </c>
      <c r="E490" s="1" t="s">
        <v>716</v>
      </c>
      <c r="F490" s="1" t="s">
        <v>1301</v>
      </c>
      <c r="G490" s="27">
        <v>0.89597315436241609</v>
      </c>
      <c r="H490" s="1">
        <v>0</v>
      </c>
      <c r="I490" s="1">
        <v>0</v>
      </c>
      <c r="J490" s="1">
        <v>0</v>
      </c>
      <c r="K490" s="1">
        <v>0</v>
      </c>
      <c r="L490" s="1">
        <v>76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68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 t="s">
        <v>1353</v>
      </c>
    </row>
    <row r="491" spans="1:54" x14ac:dyDescent="0.25">
      <c r="A491" s="1">
        <v>9105</v>
      </c>
      <c r="B491" s="1" t="s">
        <v>717</v>
      </c>
      <c r="C491" s="1">
        <v>71234100</v>
      </c>
      <c r="D491" s="1" t="s">
        <v>1369</v>
      </c>
      <c r="E491" s="1" t="s">
        <v>716</v>
      </c>
      <c r="F491" s="1" t="s">
        <v>1301</v>
      </c>
      <c r="G491" s="27">
        <v>0.95575221238938057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71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39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 t="s">
        <v>1355</v>
      </c>
    </row>
    <row r="492" spans="1:54" x14ac:dyDescent="0.25">
      <c r="A492" s="1">
        <v>9106</v>
      </c>
      <c r="B492" s="1" t="s">
        <v>718</v>
      </c>
      <c r="C492" s="1">
        <v>71234100</v>
      </c>
      <c r="D492" s="1" t="s">
        <v>1369</v>
      </c>
      <c r="E492" s="1" t="s">
        <v>716</v>
      </c>
      <c r="F492" s="1" t="s">
        <v>1301</v>
      </c>
      <c r="G492" s="27">
        <v>0.9190647482014388</v>
      </c>
      <c r="H492" s="1">
        <v>0</v>
      </c>
      <c r="I492" s="1">
        <v>0</v>
      </c>
      <c r="J492" s="1">
        <v>0</v>
      </c>
      <c r="K492" s="1">
        <v>0</v>
      </c>
      <c r="L492" s="1">
        <v>81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80</v>
      </c>
      <c r="V492" s="1">
        <v>0</v>
      </c>
      <c r="W492" s="1">
        <v>0</v>
      </c>
      <c r="X492" s="1">
        <v>67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80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 t="s">
        <v>1354</v>
      </c>
    </row>
    <row r="493" spans="1:54" x14ac:dyDescent="0.25">
      <c r="A493" s="1">
        <v>9159</v>
      </c>
      <c r="B493" s="1" t="s">
        <v>719</v>
      </c>
      <c r="C493" s="1">
        <v>65135529</v>
      </c>
      <c r="D493" s="1" t="s">
        <v>1369</v>
      </c>
      <c r="E493" s="1" t="s">
        <v>706</v>
      </c>
      <c r="F493" s="1" t="s">
        <v>1302</v>
      </c>
      <c r="G493" s="27">
        <v>0.82122905027932958</v>
      </c>
      <c r="H493" s="1">
        <v>0</v>
      </c>
      <c r="I493" s="1">
        <v>10</v>
      </c>
      <c r="J493" s="1">
        <v>0</v>
      </c>
      <c r="K493" s="1">
        <v>0</v>
      </c>
      <c r="L493" s="1">
        <v>38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59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75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 t="s">
        <v>1355</v>
      </c>
    </row>
    <row r="494" spans="1:54" x14ac:dyDescent="0.25">
      <c r="A494" s="1">
        <v>9172</v>
      </c>
      <c r="B494" s="1" t="s">
        <v>720</v>
      </c>
      <c r="C494" s="1">
        <v>65149613</v>
      </c>
      <c r="D494" s="1" t="s">
        <v>1369</v>
      </c>
      <c r="E494" s="1" t="s">
        <v>721</v>
      </c>
      <c r="F494" s="1" t="s">
        <v>1302</v>
      </c>
      <c r="G494" s="27">
        <v>0.85135135135135132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33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 t="s">
        <v>1355</v>
      </c>
    </row>
    <row r="495" spans="1:54" x14ac:dyDescent="0.25">
      <c r="A495" s="1">
        <v>9177</v>
      </c>
      <c r="B495" s="1" t="s">
        <v>722</v>
      </c>
      <c r="C495" s="1">
        <v>65135585</v>
      </c>
      <c r="D495" s="1" t="s">
        <v>1369</v>
      </c>
      <c r="E495" s="1" t="s">
        <v>706</v>
      </c>
      <c r="F495" s="1" t="s">
        <v>1302</v>
      </c>
      <c r="G495" s="27">
        <v>0.8</v>
      </c>
      <c r="H495" s="1">
        <v>0</v>
      </c>
      <c r="I495" s="1">
        <v>54</v>
      </c>
      <c r="J495" s="1">
        <v>0</v>
      </c>
      <c r="K495" s="1">
        <v>0</v>
      </c>
      <c r="L495" s="1">
        <v>36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 t="s">
        <v>1355</v>
      </c>
    </row>
    <row r="496" spans="1:54" x14ac:dyDescent="0.25">
      <c r="A496" s="1">
        <v>9182</v>
      </c>
      <c r="B496" s="1" t="s">
        <v>723</v>
      </c>
      <c r="C496" s="1">
        <v>65148157</v>
      </c>
      <c r="D496" s="1" t="s">
        <v>1369</v>
      </c>
      <c r="E496" s="1" t="s">
        <v>716</v>
      </c>
      <c r="F496" s="1" t="s">
        <v>1302</v>
      </c>
      <c r="G496" s="27">
        <v>0.8091286307053942</v>
      </c>
      <c r="H496" s="1">
        <v>0</v>
      </c>
      <c r="I496" s="1">
        <v>0</v>
      </c>
      <c r="J496" s="1">
        <v>0</v>
      </c>
      <c r="K496" s="1">
        <v>0</v>
      </c>
      <c r="L496" s="1">
        <v>27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26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20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 t="s">
        <v>1355</v>
      </c>
    </row>
    <row r="497" spans="1:54" x14ac:dyDescent="0.25">
      <c r="A497" s="1">
        <v>9194</v>
      </c>
      <c r="B497" s="1" t="s">
        <v>724</v>
      </c>
      <c r="C497" s="1">
        <v>65135528</v>
      </c>
      <c r="D497" s="1" t="s">
        <v>1369</v>
      </c>
      <c r="E497" s="1" t="s">
        <v>706</v>
      </c>
      <c r="F497" s="1" t="s">
        <v>1302</v>
      </c>
      <c r="G497" s="27">
        <v>0.80081300813008127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64</v>
      </c>
      <c r="V497" s="1">
        <v>0</v>
      </c>
      <c r="W497" s="1">
        <v>0</v>
      </c>
      <c r="X497" s="1">
        <v>0</v>
      </c>
      <c r="Y497" s="1">
        <v>54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 t="s">
        <v>1355</v>
      </c>
    </row>
    <row r="498" spans="1:54" x14ac:dyDescent="0.25">
      <c r="A498" s="1">
        <v>9213</v>
      </c>
      <c r="B498" s="1" t="s">
        <v>725</v>
      </c>
      <c r="C498" s="1">
        <v>65147265</v>
      </c>
      <c r="D498" s="1" t="s">
        <v>1369</v>
      </c>
      <c r="E498" s="1" t="s">
        <v>716</v>
      </c>
      <c r="F498" s="1" t="s">
        <v>1302</v>
      </c>
      <c r="G498" s="27">
        <v>0.93525179856115104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45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 t="s">
        <v>1355</v>
      </c>
    </row>
    <row r="499" spans="1:54" x14ac:dyDescent="0.25">
      <c r="A499" s="1">
        <v>9288</v>
      </c>
      <c r="B499" s="1" t="s">
        <v>726</v>
      </c>
      <c r="C499" s="1">
        <v>70933700</v>
      </c>
      <c r="D499" s="1" t="s">
        <v>1369</v>
      </c>
      <c r="E499" s="1" t="s">
        <v>727</v>
      </c>
      <c r="F499" s="1" t="s">
        <v>1301</v>
      </c>
      <c r="G499" s="27">
        <v>0.92907801418439717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19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36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 t="s">
        <v>1355</v>
      </c>
    </row>
    <row r="500" spans="1:54" x14ac:dyDescent="0.25">
      <c r="A500" s="1">
        <v>9328</v>
      </c>
      <c r="B500" s="1" t="s">
        <v>729</v>
      </c>
      <c r="C500" s="1">
        <v>65114802</v>
      </c>
      <c r="D500" s="1" t="s">
        <v>1369</v>
      </c>
      <c r="E500" s="1" t="s">
        <v>727</v>
      </c>
      <c r="F500" s="1" t="s">
        <v>1302</v>
      </c>
      <c r="G500" s="27">
        <v>0.87846481876332627</v>
      </c>
      <c r="H500" s="1">
        <v>0</v>
      </c>
      <c r="I500" s="1">
        <v>21</v>
      </c>
      <c r="J500" s="1">
        <v>0</v>
      </c>
      <c r="K500" s="1">
        <v>0</v>
      </c>
      <c r="L500" s="1">
        <v>45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116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 t="s">
        <v>1355</v>
      </c>
    </row>
    <row r="501" spans="1:54" x14ac:dyDescent="0.25">
      <c r="A501" s="1">
        <v>9332</v>
      </c>
      <c r="B501" s="1" t="s">
        <v>730</v>
      </c>
      <c r="C501" s="1">
        <v>65127212</v>
      </c>
      <c r="D501" s="1" t="s">
        <v>1369</v>
      </c>
      <c r="E501" s="1" t="s">
        <v>727</v>
      </c>
      <c r="F501" s="1" t="s">
        <v>1302</v>
      </c>
      <c r="G501" s="27">
        <v>0.92735042735042739</v>
      </c>
      <c r="H501" s="1">
        <v>0</v>
      </c>
      <c r="I501" s="1">
        <v>0</v>
      </c>
      <c r="J501" s="1">
        <v>0</v>
      </c>
      <c r="K501" s="1">
        <v>0</v>
      </c>
      <c r="L501" s="1">
        <v>64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 t="s">
        <v>1355</v>
      </c>
    </row>
    <row r="502" spans="1:54" x14ac:dyDescent="0.25">
      <c r="A502" s="1">
        <v>9347</v>
      </c>
      <c r="B502" s="1" t="s">
        <v>731</v>
      </c>
      <c r="C502" s="1">
        <v>65145538</v>
      </c>
      <c r="D502" s="1" t="s">
        <v>1369</v>
      </c>
      <c r="E502" s="1" t="s">
        <v>727</v>
      </c>
      <c r="F502" s="1" t="s">
        <v>1302</v>
      </c>
      <c r="G502" s="27">
        <v>0.84429530201342284</v>
      </c>
      <c r="H502" s="1">
        <v>0</v>
      </c>
      <c r="I502" s="1">
        <v>55</v>
      </c>
      <c r="J502" s="1">
        <v>0</v>
      </c>
      <c r="K502" s="1">
        <v>0</v>
      </c>
      <c r="L502" s="1">
        <v>72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 t="s">
        <v>1355</v>
      </c>
    </row>
    <row r="503" spans="1:54" x14ac:dyDescent="0.25">
      <c r="A503" s="1">
        <v>9375</v>
      </c>
      <c r="B503" s="1" t="s">
        <v>732</v>
      </c>
      <c r="C503" s="1">
        <v>65120464</v>
      </c>
      <c r="D503" s="1" t="s">
        <v>1369</v>
      </c>
      <c r="E503" s="1" t="s">
        <v>727</v>
      </c>
      <c r="F503" s="1" t="s">
        <v>1302</v>
      </c>
      <c r="G503" s="27">
        <v>0.88352272727272729</v>
      </c>
      <c r="H503" s="1">
        <v>0</v>
      </c>
      <c r="I503" s="1">
        <v>23</v>
      </c>
      <c r="J503" s="1">
        <v>0</v>
      </c>
      <c r="K503" s="1">
        <v>0</v>
      </c>
      <c r="L503" s="1">
        <v>37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62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 t="s">
        <v>1355</v>
      </c>
    </row>
    <row r="504" spans="1:54" x14ac:dyDescent="0.25">
      <c r="A504" s="1">
        <v>9377</v>
      </c>
      <c r="B504" s="1" t="s">
        <v>733</v>
      </c>
      <c r="C504" s="1">
        <v>71944500</v>
      </c>
      <c r="D504" s="1" t="s">
        <v>1369</v>
      </c>
      <c r="E504" s="1" t="s">
        <v>727</v>
      </c>
      <c r="F504" s="1" t="s">
        <v>1302</v>
      </c>
      <c r="G504" s="27">
        <v>0.84008097165991902</v>
      </c>
      <c r="H504" s="1">
        <v>0</v>
      </c>
      <c r="I504" s="1">
        <v>83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85</v>
      </c>
      <c r="V504" s="1">
        <v>0</v>
      </c>
      <c r="W504" s="1">
        <v>0</v>
      </c>
      <c r="X504" s="1">
        <v>72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 t="s">
        <v>1355</v>
      </c>
    </row>
    <row r="505" spans="1:54" x14ac:dyDescent="0.25">
      <c r="A505" s="1">
        <v>9407</v>
      </c>
      <c r="B505" s="1" t="s">
        <v>734</v>
      </c>
      <c r="C505" s="1">
        <v>71364800</v>
      </c>
      <c r="D505" s="1" t="s">
        <v>1369</v>
      </c>
      <c r="E505" s="1" t="s">
        <v>735</v>
      </c>
      <c r="F505" s="1" t="s">
        <v>1322</v>
      </c>
      <c r="G505" s="27">
        <v>0.82369534555712276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327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 t="s">
        <v>1348</v>
      </c>
    </row>
    <row r="506" spans="1:54" x14ac:dyDescent="0.25">
      <c r="A506" s="1">
        <v>9408</v>
      </c>
      <c r="B506" s="1" t="s">
        <v>736</v>
      </c>
      <c r="C506" s="1">
        <v>71878500</v>
      </c>
      <c r="D506" s="1" t="s">
        <v>1369</v>
      </c>
      <c r="E506" s="1" t="s">
        <v>737</v>
      </c>
      <c r="F506" s="1" t="s">
        <v>1322</v>
      </c>
      <c r="G506" s="27">
        <v>0.84905660377358494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67</v>
      </c>
      <c r="X506" s="1">
        <v>51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67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 t="s">
        <v>1348</v>
      </c>
    </row>
    <row r="507" spans="1:54" x14ac:dyDescent="0.25">
      <c r="A507" s="1">
        <v>9409</v>
      </c>
      <c r="B507" s="1" t="s">
        <v>738</v>
      </c>
      <c r="C507" s="1">
        <v>70729100</v>
      </c>
      <c r="D507" s="1" t="s">
        <v>1369</v>
      </c>
      <c r="E507" s="1" t="s">
        <v>735</v>
      </c>
      <c r="F507" s="1" t="s">
        <v>1322</v>
      </c>
      <c r="G507" s="27">
        <v>0.85886402753872637</v>
      </c>
      <c r="H507" s="1">
        <v>0</v>
      </c>
      <c r="I507" s="1">
        <v>40</v>
      </c>
      <c r="J507" s="1">
        <v>0</v>
      </c>
      <c r="K507" s="1">
        <v>0</v>
      </c>
      <c r="L507" s="1">
        <v>65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231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 t="s">
        <v>1348</v>
      </c>
    </row>
    <row r="508" spans="1:54" x14ac:dyDescent="0.25">
      <c r="A508" s="1">
        <v>9410</v>
      </c>
      <c r="B508" s="1" t="s">
        <v>739</v>
      </c>
      <c r="C508" s="1">
        <v>69254900</v>
      </c>
      <c r="D508" s="1" t="s">
        <v>1369</v>
      </c>
      <c r="E508" s="1" t="s">
        <v>740</v>
      </c>
      <c r="F508" s="1" t="s">
        <v>1301</v>
      </c>
      <c r="G508" s="27">
        <v>0.86046511627906974</v>
      </c>
      <c r="H508" s="1">
        <v>0</v>
      </c>
      <c r="I508" s="1">
        <v>36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8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45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 t="s">
        <v>1355</v>
      </c>
    </row>
    <row r="509" spans="1:54" x14ac:dyDescent="0.25">
      <c r="A509" s="1">
        <v>9411</v>
      </c>
      <c r="B509" s="1" t="s">
        <v>815</v>
      </c>
      <c r="C509" s="1">
        <v>62000650</v>
      </c>
      <c r="D509" s="1" t="s">
        <v>1369</v>
      </c>
      <c r="E509" s="1" t="s">
        <v>737</v>
      </c>
      <c r="F509" s="1" t="s">
        <v>1303</v>
      </c>
      <c r="G509" s="27">
        <v>0.85416666666666663</v>
      </c>
      <c r="H509" s="1">
        <v>0</v>
      </c>
      <c r="I509" s="1">
        <v>0</v>
      </c>
      <c r="J509" s="1">
        <v>0</v>
      </c>
      <c r="K509" s="1">
        <v>0</v>
      </c>
      <c r="L509" s="1">
        <v>44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42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 t="s">
        <v>1349</v>
      </c>
    </row>
    <row r="510" spans="1:54" x14ac:dyDescent="0.25">
      <c r="A510" s="1">
        <v>9472</v>
      </c>
      <c r="B510" s="1" t="s">
        <v>743</v>
      </c>
      <c r="C510" s="1">
        <v>65145595</v>
      </c>
      <c r="D510" s="1" t="s">
        <v>1369</v>
      </c>
      <c r="E510" s="1" t="s">
        <v>735</v>
      </c>
      <c r="F510" s="1" t="s">
        <v>1302</v>
      </c>
      <c r="G510" s="27">
        <v>0.91585473870682022</v>
      </c>
      <c r="H510" s="1">
        <v>0</v>
      </c>
      <c r="I510" s="1">
        <v>0</v>
      </c>
      <c r="J510" s="1">
        <v>0</v>
      </c>
      <c r="K510" s="1">
        <v>0</v>
      </c>
      <c r="L510" s="1">
        <v>130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63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137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61</v>
      </c>
      <c r="AT510" s="1">
        <v>287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 t="s">
        <v>1355</v>
      </c>
    </row>
    <row r="511" spans="1:54" x14ac:dyDescent="0.25">
      <c r="A511" s="1">
        <v>9474</v>
      </c>
      <c r="B511" s="1" t="s">
        <v>744</v>
      </c>
      <c r="C511" s="1">
        <v>70083600</v>
      </c>
      <c r="D511" s="1" t="s">
        <v>1369</v>
      </c>
      <c r="E511" s="1" t="s">
        <v>735</v>
      </c>
      <c r="F511" s="1" t="s">
        <v>1302</v>
      </c>
      <c r="G511" s="27">
        <v>0.83636363636363631</v>
      </c>
      <c r="H511" s="1">
        <v>0</v>
      </c>
      <c r="I511" s="1">
        <v>62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126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 t="s">
        <v>1355</v>
      </c>
    </row>
    <row r="512" spans="1:54" x14ac:dyDescent="0.25">
      <c r="A512" s="1">
        <v>9487</v>
      </c>
      <c r="B512" s="1" t="s">
        <v>745</v>
      </c>
      <c r="C512" s="1">
        <v>65144583</v>
      </c>
      <c r="D512" s="1" t="s">
        <v>1369</v>
      </c>
      <c r="E512" s="1" t="s">
        <v>735</v>
      </c>
      <c r="F512" s="1" t="s">
        <v>1302</v>
      </c>
      <c r="G512" s="27">
        <v>0.94578313253012047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87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 t="s">
        <v>1355</v>
      </c>
    </row>
    <row r="513" spans="1:54" x14ac:dyDescent="0.25">
      <c r="A513" s="1">
        <v>9489</v>
      </c>
      <c r="B513" s="1" t="s">
        <v>746</v>
      </c>
      <c r="C513" s="1">
        <v>65156039</v>
      </c>
      <c r="D513" s="1" t="s">
        <v>1369</v>
      </c>
      <c r="E513" s="1" t="s">
        <v>735</v>
      </c>
      <c r="F513" s="1" t="s">
        <v>1302</v>
      </c>
      <c r="G513" s="27">
        <v>0.80756013745704469</v>
      </c>
      <c r="H513" s="1">
        <v>0</v>
      </c>
      <c r="I513" s="1">
        <v>71</v>
      </c>
      <c r="J513" s="1">
        <v>0</v>
      </c>
      <c r="K513" s="1">
        <v>0</v>
      </c>
      <c r="L513" s="1">
        <v>57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 t="s">
        <v>1355</v>
      </c>
    </row>
    <row r="514" spans="1:54" x14ac:dyDescent="0.25">
      <c r="A514" s="1">
        <v>9579</v>
      </c>
      <c r="B514" s="1" t="s">
        <v>747</v>
      </c>
      <c r="C514" s="1">
        <v>70417500</v>
      </c>
      <c r="D514" s="1" t="s">
        <v>1369</v>
      </c>
      <c r="E514" s="1" t="s">
        <v>737</v>
      </c>
      <c r="F514" s="1" t="s">
        <v>1322</v>
      </c>
      <c r="G514" s="27">
        <v>0.90443686006825941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103</v>
      </c>
      <c r="U514" s="1">
        <v>0</v>
      </c>
      <c r="V514" s="1">
        <v>0</v>
      </c>
      <c r="W514" s="1">
        <v>115</v>
      </c>
      <c r="X514" s="1">
        <v>108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 t="s">
        <v>1348</v>
      </c>
    </row>
    <row r="515" spans="1:54" x14ac:dyDescent="0.25">
      <c r="A515" s="1">
        <v>9581</v>
      </c>
      <c r="B515" s="1" t="s">
        <v>748</v>
      </c>
      <c r="C515" s="1">
        <v>71878500</v>
      </c>
      <c r="D515" s="1" t="s">
        <v>1369</v>
      </c>
      <c r="E515" s="1" t="s">
        <v>735</v>
      </c>
      <c r="F515" s="1" t="s">
        <v>1322</v>
      </c>
      <c r="G515" s="27">
        <v>0.88686868686868692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77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90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108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 t="s">
        <v>1348</v>
      </c>
    </row>
    <row r="516" spans="1:54" x14ac:dyDescent="0.25">
      <c r="A516" s="1">
        <v>9582</v>
      </c>
      <c r="B516" s="1" t="s">
        <v>816</v>
      </c>
      <c r="C516" s="1">
        <v>62000650</v>
      </c>
      <c r="D516" s="1" t="s">
        <v>1369</v>
      </c>
      <c r="E516" s="1" t="s">
        <v>760</v>
      </c>
      <c r="F516" s="1" t="s">
        <v>1303</v>
      </c>
      <c r="G516" s="27">
        <v>0.92531120331950212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42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58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 t="s">
        <v>1350</v>
      </c>
    </row>
    <row r="517" spans="1:54" x14ac:dyDescent="0.25">
      <c r="A517" s="1">
        <v>9583</v>
      </c>
      <c r="B517" s="1" t="s">
        <v>751</v>
      </c>
      <c r="C517" s="1">
        <v>69253800</v>
      </c>
      <c r="D517" s="1" t="s">
        <v>1369</v>
      </c>
      <c r="E517" s="1" t="s">
        <v>752</v>
      </c>
      <c r="F517" s="1" t="s">
        <v>1301</v>
      </c>
      <c r="G517" s="27">
        <v>0.97844827586206895</v>
      </c>
      <c r="H517" s="1">
        <v>0</v>
      </c>
      <c r="I517" s="1">
        <v>37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153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83</v>
      </c>
      <c r="AL517" s="1">
        <v>53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69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 t="s">
        <v>1355</v>
      </c>
    </row>
    <row r="518" spans="1:54" x14ac:dyDescent="0.25">
      <c r="A518" s="1">
        <v>9584</v>
      </c>
      <c r="B518" s="1" t="s">
        <v>753</v>
      </c>
      <c r="C518" s="1">
        <v>71499900</v>
      </c>
      <c r="D518" s="1" t="s">
        <v>1369</v>
      </c>
      <c r="E518" s="1" t="s">
        <v>754</v>
      </c>
      <c r="F518" s="1" t="s">
        <v>1322</v>
      </c>
      <c r="G518" s="27">
        <v>0.93150684931506844</v>
      </c>
      <c r="H518" s="1">
        <v>0</v>
      </c>
      <c r="I518" s="1">
        <v>29</v>
      </c>
      <c r="J518" s="1">
        <v>0</v>
      </c>
      <c r="K518" s="1">
        <v>0</v>
      </c>
      <c r="L518" s="1">
        <v>60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60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 t="s">
        <v>1348</v>
      </c>
    </row>
    <row r="519" spans="1:54" x14ac:dyDescent="0.25">
      <c r="A519" s="1">
        <v>9599</v>
      </c>
      <c r="B519" s="1" t="s">
        <v>755</v>
      </c>
      <c r="C519" s="1">
        <v>69253900</v>
      </c>
      <c r="D519" s="1" t="s">
        <v>1369</v>
      </c>
      <c r="E519" s="1" t="s">
        <v>754</v>
      </c>
      <c r="F519" s="1" t="s">
        <v>1301</v>
      </c>
      <c r="G519" s="27">
        <v>0.946524064171123</v>
      </c>
      <c r="H519" s="1">
        <v>0</v>
      </c>
      <c r="I519" s="1">
        <v>0</v>
      </c>
      <c r="J519" s="1">
        <v>0</v>
      </c>
      <c r="K519" s="1">
        <v>0</v>
      </c>
      <c r="L519" s="1">
        <v>33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38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 t="s">
        <v>1355</v>
      </c>
    </row>
    <row r="520" spans="1:54" x14ac:dyDescent="0.25">
      <c r="A520" s="1">
        <v>9601</v>
      </c>
      <c r="B520" s="1" t="s">
        <v>756</v>
      </c>
      <c r="C520" s="1">
        <v>69253900</v>
      </c>
      <c r="D520" s="1" t="s">
        <v>1369</v>
      </c>
      <c r="E520" s="1" t="s">
        <v>754</v>
      </c>
      <c r="F520" s="1" t="s">
        <v>1301</v>
      </c>
      <c r="G520" s="27">
        <v>0.92349726775956287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28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26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32</v>
      </c>
      <c r="AO520" s="1">
        <v>15</v>
      </c>
      <c r="AP520" s="1">
        <v>0</v>
      </c>
      <c r="AQ520" s="1">
        <v>0</v>
      </c>
      <c r="AR520" s="1">
        <v>0</v>
      </c>
      <c r="AS520" s="1">
        <v>0</v>
      </c>
      <c r="AT520" s="1">
        <v>42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 t="s">
        <v>1355</v>
      </c>
    </row>
    <row r="521" spans="1:54" x14ac:dyDescent="0.25">
      <c r="A521" s="1">
        <v>15843</v>
      </c>
      <c r="B521" s="1" t="s">
        <v>1050</v>
      </c>
      <c r="C521" s="1">
        <v>69081200</v>
      </c>
      <c r="D521" s="1" t="s">
        <v>1363</v>
      </c>
      <c r="E521" s="1" t="s">
        <v>264</v>
      </c>
      <c r="F521" s="1" t="s">
        <v>1301</v>
      </c>
      <c r="G521" s="27">
        <v>0.92294520547945202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38</v>
      </c>
      <c r="T521" s="1">
        <v>80</v>
      </c>
      <c r="U521" s="1">
        <v>0</v>
      </c>
      <c r="V521" s="1">
        <v>0</v>
      </c>
      <c r="W521" s="1">
        <v>72</v>
      </c>
      <c r="X521" s="1">
        <v>93</v>
      </c>
      <c r="Y521" s="1">
        <v>73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 t="s">
        <v>1355</v>
      </c>
    </row>
    <row r="522" spans="1:54" x14ac:dyDescent="0.25">
      <c r="A522" s="1">
        <v>9608</v>
      </c>
      <c r="B522" s="1" t="s">
        <v>757</v>
      </c>
      <c r="C522" s="1">
        <v>69253900</v>
      </c>
      <c r="D522" s="1" t="s">
        <v>1369</v>
      </c>
      <c r="E522" s="1" t="s">
        <v>754</v>
      </c>
      <c r="F522" s="1" t="s">
        <v>1301</v>
      </c>
      <c r="G522" s="27">
        <v>0.8867924528301887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17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42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 t="s">
        <v>1355</v>
      </c>
    </row>
    <row r="523" spans="1:54" x14ac:dyDescent="0.25">
      <c r="A523" s="1">
        <v>9634</v>
      </c>
      <c r="B523" s="1" t="s">
        <v>758</v>
      </c>
      <c r="C523" s="1">
        <v>75130500</v>
      </c>
      <c r="D523" s="1" t="s">
        <v>1369</v>
      </c>
      <c r="E523" s="1" t="s">
        <v>752</v>
      </c>
      <c r="F523" s="1" t="s">
        <v>1302</v>
      </c>
      <c r="G523" s="27">
        <v>0.94976452119309263</v>
      </c>
      <c r="H523" s="1">
        <v>0</v>
      </c>
      <c r="I523" s="1">
        <v>0</v>
      </c>
      <c r="J523" s="1">
        <v>0</v>
      </c>
      <c r="K523" s="1">
        <v>0</v>
      </c>
      <c r="L523" s="1">
        <v>62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60</v>
      </c>
      <c r="U523" s="1">
        <v>0</v>
      </c>
      <c r="V523" s="1">
        <v>0</v>
      </c>
      <c r="W523" s="1">
        <v>0</v>
      </c>
      <c r="X523" s="1">
        <v>0</v>
      </c>
      <c r="Y523" s="1">
        <v>45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60</v>
      </c>
      <c r="AH523" s="1">
        <v>0</v>
      </c>
      <c r="AI523" s="1">
        <v>0</v>
      </c>
      <c r="AJ523" s="1">
        <v>0</v>
      </c>
      <c r="AK523" s="1">
        <v>0</v>
      </c>
      <c r="AL523" s="1">
        <v>60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 t="s">
        <v>1354</v>
      </c>
    </row>
    <row r="524" spans="1:54" x14ac:dyDescent="0.25">
      <c r="A524" s="1">
        <v>9637</v>
      </c>
      <c r="B524" s="1" t="s">
        <v>759</v>
      </c>
      <c r="C524" s="1">
        <v>65154237</v>
      </c>
      <c r="D524" s="1" t="s">
        <v>1369</v>
      </c>
      <c r="E524" s="1" t="s">
        <v>760</v>
      </c>
      <c r="F524" s="1" t="s">
        <v>1302</v>
      </c>
      <c r="G524" s="27">
        <v>0.84220532319391639</v>
      </c>
      <c r="H524" s="1">
        <v>0</v>
      </c>
      <c r="I524" s="1">
        <v>83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90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 t="s">
        <v>1353</v>
      </c>
    </row>
    <row r="525" spans="1:54" x14ac:dyDescent="0.25">
      <c r="A525" s="1">
        <v>9638</v>
      </c>
      <c r="B525" s="1" t="s">
        <v>761</v>
      </c>
      <c r="C525" s="1">
        <v>71944500</v>
      </c>
      <c r="D525" s="1" t="s">
        <v>1369</v>
      </c>
      <c r="E525" s="1" t="s">
        <v>760</v>
      </c>
      <c r="F525" s="1" t="s">
        <v>1302</v>
      </c>
      <c r="G525" s="27">
        <v>0.92647058823529416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62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 t="s">
        <v>1355</v>
      </c>
    </row>
    <row r="526" spans="1:54" x14ac:dyDescent="0.25">
      <c r="A526" s="1">
        <v>9646</v>
      </c>
      <c r="B526" s="1" t="s">
        <v>762</v>
      </c>
      <c r="C526" s="1">
        <v>65142885</v>
      </c>
      <c r="D526" s="1" t="s">
        <v>1369</v>
      </c>
      <c r="E526" s="1" t="s">
        <v>754</v>
      </c>
      <c r="F526" s="1" t="s">
        <v>1302</v>
      </c>
      <c r="G526" s="27">
        <v>0.8841911764705882</v>
      </c>
      <c r="H526" s="1">
        <v>0</v>
      </c>
      <c r="I526" s="1">
        <v>157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 t="s">
        <v>1354</v>
      </c>
    </row>
    <row r="527" spans="1:54" x14ac:dyDescent="0.25">
      <c r="A527" s="1">
        <v>9660</v>
      </c>
      <c r="B527" s="1" t="s">
        <v>763</v>
      </c>
      <c r="C527" s="1">
        <v>80230500</v>
      </c>
      <c r="D527" s="1" t="s">
        <v>1369</v>
      </c>
      <c r="E527" s="1" t="s">
        <v>754</v>
      </c>
      <c r="F527" s="1" t="s">
        <v>1302</v>
      </c>
      <c r="G527" s="27">
        <v>0.8272921108742004</v>
      </c>
      <c r="H527" s="1">
        <v>0</v>
      </c>
      <c r="I527" s="1">
        <v>71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64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 t="s">
        <v>1355</v>
      </c>
    </row>
    <row r="528" spans="1:54" x14ac:dyDescent="0.25">
      <c r="A528" s="1">
        <v>9665</v>
      </c>
      <c r="B528" s="1" t="s">
        <v>764</v>
      </c>
      <c r="C528" s="1">
        <v>65149061</v>
      </c>
      <c r="D528" s="1" t="s">
        <v>1369</v>
      </c>
      <c r="E528" s="1" t="s">
        <v>752</v>
      </c>
      <c r="F528" s="1" t="s">
        <v>1302</v>
      </c>
      <c r="G528" s="27">
        <v>0.91091954022988508</v>
      </c>
      <c r="H528" s="1">
        <v>0</v>
      </c>
      <c r="I528" s="1">
        <v>42</v>
      </c>
      <c r="J528" s="1">
        <v>0</v>
      </c>
      <c r="K528" s="1">
        <v>0</v>
      </c>
      <c r="L528" s="1">
        <v>59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60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 t="s">
        <v>1355</v>
      </c>
    </row>
    <row r="529" spans="1:54" x14ac:dyDescent="0.25">
      <c r="A529" s="1">
        <v>9673</v>
      </c>
      <c r="B529" s="1" t="s">
        <v>1308</v>
      </c>
      <c r="C529" s="1">
        <v>0</v>
      </c>
      <c r="D529" s="1" t="s">
        <v>1369</v>
      </c>
      <c r="E529" s="1" t="s">
        <v>754</v>
      </c>
      <c r="F529" s="1" t="s">
        <v>1302</v>
      </c>
      <c r="G529" s="27">
        <v>0.89508196721311473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41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 t="s">
        <v>1355</v>
      </c>
    </row>
    <row r="530" spans="1:54" x14ac:dyDescent="0.25">
      <c r="A530" s="1">
        <v>9686</v>
      </c>
      <c r="B530" s="1" t="s">
        <v>765</v>
      </c>
      <c r="C530" s="1">
        <v>71499900</v>
      </c>
      <c r="D530" s="1" t="s">
        <v>1369</v>
      </c>
      <c r="E530" s="1" t="s">
        <v>740</v>
      </c>
      <c r="F530" s="1" t="s">
        <v>1322</v>
      </c>
      <c r="G530" s="27">
        <v>0.96084337349397586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116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45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 t="s">
        <v>1348</v>
      </c>
    </row>
    <row r="531" spans="1:54" x14ac:dyDescent="0.25">
      <c r="A531" s="1">
        <v>9688</v>
      </c>
      <c r="B531" s="1" t="s">
        <v>766</v>
      </c>
      <c r="C531" s="1">
        <v>69255300</v>
      </c>
      <c r="D531" s="1" t="s">
        <v>1369</v>
      </c>
      <c r="E531" s="1" t="s">
        <v>767</v>
      </c>
      <c r="F531" s="1" t="s">
        <v>1301</v>
      </c>
      <c r="G531" s="27">
        <v>0.8856209150326797</v>
      </c>
      <c r="H531" s="1">
        <v>0</v>
      </c>
      <c r="I531" s="1">
        <v>0</v>
      </c>
      <c r="J531" s="1">
        <v>0</v>
      </c>
      <c r="K531" s="1">
        <v>0</v>
      </c>
      <c r="L531" s="1">
        <v>39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56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26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 t="s">
        <v>1353</v>
      </c>
    </row>
    <row r="532" spans="1:54" x14ac:dyDescent="0.25">
      <c r="A532" s="1">
        <v>9690</v>
      </c>
      <c r="B532" s="1" t="s">
        <v>768</v>
      </c>
      <c r="C532" s="1">
        <v>69255100</v>
      </c>
      <c r="D532" s="1" t="s">
        <v>1369</v>
      </c>
      <c r="E532" s="1" t="s">
        <v>769</v>
      </c>
      <c r="F532" s="1" t="s">
        <v>1301</v>
      </c>
      <c r="G532" s="27">
        <v>0.88235294117647056</v>
      </c>
      <c r="H532" s="1">
        <v>0</v>
      </c>
      <c r="I532" s="1">
        <v>0</v>
      </c>
      <c r="J532" s="1">
        <v>0</v>
      </c>
      <c r="K532" s="1">
        <v>0</v>
      </c>
      <c r="L532" s="1">
        <v>21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19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 t="s">
        <v>1354</v>
      </c>
    </row>
    <row r="533" spans="1:54" x14ac:dyDescent="0.25">
      <c r="A533" s="1">
        <v>9693</v>
      </c>
      <c r="B533" s="1" t="s">
        <v>770</v>
      </c>
      <c r="C533" s="1">
        <v>69072000</v>
      </c>
      <c r="D533" s="1" t="s">
        <v>1369</v>
      </c>
      <c r="E533" s="1" t="s">
        <v>771</v>
      </c>
      <c r="F533" s="1" t="s">
        <v>1301</v>
      </c>
      <c r="G533" s="27">
        <v>0.90284360189573465</v>
      </c>
      <c r="H533" s="1">
        <v>0</v>
      </c>
      <c r="I533" s="1">
        <v>0</v>
      </c>
      <c r="J533" s="1">
        <v>0</v>
      </c>
      <c r="K533" s="1">
        <v>0</v>
      </c>
      <c r="L533" s="1">
        <v>125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127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97</v>
      </c>
      <c r="AF533" s="1">
        <v>0</v>
      </c>
      <c r="AG533" s="1">
        <v>0</v>
      </c>
      <c r="AH533" s="1">
        <v>0</v>
      </c>
      <c r="AI533" s="1">
        <v>131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 t="s">
        <v>1355</v>
      </c>
    </row>
    <row r="534" spans="1:54" x14ac:dyDescent="0.25">
      <c r="A534" s="1">
        <v>9694</v>
      </c>
      <c r="B534" s="1" t="s">
        <v>772</v>
      </c>
      <c r="C534" s="1">
        <v>71499900</v>
      </c>
      <c r="D534" s="1" t="s">
        <v>1369</v>
      </c>
      <c r="E534" s="1" t="s">
        <v>740</v>
      </c>
      <c r="F534" s="1" t="s">
        <v>1322</v>
      </c>
      <c r="G534" s="27">
        <v>0.94495412844036697</v>
      </c>
      <c r="H534" s="1">
        <v>0</v>
      </c>
      <c r="I534" s="1">
        <v>36</v>
      </c>
      <c r="J534" s="1">
        <v>0</v>
      </c>
      <c r="K534" s="1">
        <v>0</v>
      </c>
      <c r="L534" s="1">
        <v>53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48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 t="s">
        <v>1348</v>
      </c>
    </row>
    <row r="535" spans="1:54" x14ac:dyDescent="0.25">
      <c r="A535" s="1">
        <v>9695</v>
      </c>
      <c r="B535" s="1" t="s">
        <v>773</v>
      </c>
      <c r="C535" s="1">
        <v>69254900</v>
      </c>
      <c r="D535" s="1" t="s">
        <v>1369</v>
      </c>
      <c r="E535" s="1" t="s">
        <v>740</v>
      </c>
      <c r="F535" s="1" t="s">
        <v>1301</v>
      </c>
      <c r="G535" s="27">
        <v>0.94117647058823528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16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21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 t="s">
        <v>1355</v>
      </c>
    </row>
    <row r="536" spans="1:54" x14ac:dyDescent="0.25">
      <c r="A536" s="1">
        <v>9697</v>
      </c>
      <c r="B536" s="1" t="s">
        <v>774</v>
      </c>
      <c r="C536" s="1">
        <v>69255100</v>
      </c>
      <c r="D536" s="1" t="s">
        <v>1369</v>
      </c>
      <c r="E536" s="1" t="s">
        <v>769</v>
      </c>
      <c r="F536" s="1" t="s">
        <v>1301</v>
      </c>
      <c r="G536" s="27">
        <v>0.91056910569105687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23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20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 t="s">
        <v>1355</v>
      </c>
    </row>
    <row r="537" spans="1:54" x14ac:dyDescent="0.25">
      <c r="A537" s="1">
        <v>9754</v>
      </c>
      <c r="B537" s="1" t="s">
        <v>775</v>
      </c>
      <c r="C537" s="1">
        <v>72524100</v>
      </c>
      <c r="D537" s="1" t="s">
        <v>1369</v>
      </c>
      <c r="E537" s="1" t="s">
        <v>771</v>
      </c>
      <c r="F537" s="1" t="s">
        <v>1302</v>
      </c>
      <c r="G537" s="27">
        <v>0.86507936507936511</v>
      </c>
      <c r="H537" s="1">
        <v>0</v>
      </c>
      <c r="I537" s="1">
        <v>168</v>
      </c>
      <c r="J537" s="1">
        <v>0</v>
      </c>
      <c r="K537" s="1">
        <v>0</v>
      </c>
      <c r="L537" s="1">
        <v>67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 t="s">
        <v>1352</v>
      </c>
    </row>
    <row r="538" spans="1:54" x14ac:dyDescent="0.25">
      <c r="A538" s="1">
        <v>9779</v>
      </c>
      <c r="B538" s="1" t="s">
        <v>776</v>
      </c>
      <c r="C538" s="1">
        <v>65145586</v>
      </c>
      <c r="D538" s="1" t="s">
        <v>1369</v>
      </c>
      <c r="E538" s="1" t="s">
        <v>771</v>
      </c>
      <c r="F538" s="1" t="s">
        <v>1302</v>
      </c>
      <c r="G538" s="27">
        <v>0.92714025500910746</v>
      </c>
      <c r="H538" s="1">
        <v>0</v>
      </c>
      <c r="I538" s="1">
        <v>46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75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36</v>
      </c>
      <c r="AK538" s="1">
        <v>0</v>
      </c>
      <c r="AL538" s="1">
        <v>104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59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 t="s">
        <v>1355</v>
      </c>
    </row>
    <row r="539" spans="1:54" x14ac:dyDescent="0.25">
      <c r="A539" s="1">
        <v>9781</v>
      </c>
      <c r="B539" s="1" t="s">
        <v>777</v>
      </c>
      <c r="C539" s="1">
        <v>65116354</v>
      </c>
      <c r="D539" s="1" t="s">
        <v>1369</v>
      </c>
      <c r="E539" s="1" t="s">
        <v>771</v>
      </c>
      <c r="F539" s="1" t="s">
        <v>1302</v>
      </c>
      <c r="G539" s="27">
        <v>0.92850595783684697</v>
      </c>
      <c r="H539" s="1">
        <v>0</v>
      </c>
      <c r="I539" s="1">
        <v>0</v>
      </c>
      <c r="J539" s="1">
        <v>0</v>
      </c>
      <c r="K539" s="1">
        <v>0</v>
      </c>
      <c r="L539" s="1">
        <v>123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69</v>
      </c>
      <c r="AC539" s="1">
        <v>0</v>
      </c>
      <c r="AD539" s="1">
        <v>0</v>
      </c>
      <c r="AE539" s="1">
        <v>54</v>
      </c>
      <c r="AF539" s="1">
        <v>0</v>
      </c>
      <c r="AG539" s="1">
        <v>0</v>
      </c>
      <c r="AH539" s="1">
        <v>0</v>
      </c>
      <c r="AI539" s="1">
        <v>97</v>
      </c>
      <c r="AJ539" s="1">
        <v>0</v>
      </c>
      <c r="AK539" s="1">
        <v>0</v>
      </c>
      <c r="AL539" s="1">
        <v>179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124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 t="s">
        <v>1355</v>
      </c>
    </row>
    <row r="540" spans="1:54" x14ac:dyDescent="0.25">
      <c r="A540" s="1">
        <v>9784</v>
      </c>
      <c r="B540" s="1" t="s">
        <v>778</v>
      </c>
      <c r="C540" s="1">
        <v>65154721</v>
      </c>
      <c r="D540" s="1" t="s">
        <v>1369</v>
      </c>
      <c r="E540" s="1" t="s">
        <v>771</v>
      </c>
      <c r="F540" s="1" t="s">
        <v>1302</v>
      </c>
      <c r="G540" s="27">
        <v>0.9509803921568627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68</v>
      </c>
      <c r="V540" s="1">
        <v>0</v>
      </c>
      <c r="W540" s="1">
        <v>0</v>
      </c>
      <c r="X540" s="1">
        <v>34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 t="s">
        <v>1355</v>
      </c>
    </row>
    <row r="541" spans="1:54" x14ac:dyDescent="0.25">
      <c r="A541" s="1">
        <v>9799</v>
      </c>
      <c r="B541" s="1" t="s">
        <v>779</v>
      </c>
      <c r="C541" s="1">
        <v>82882600</v>
      </c>
      <c r="D541" s="1" t="s">
        <v>1369</v>
      </c>
      <c r="E541" s="1" t="s">
        <v>740</v>
      </c>
      <c r="F541" s="1" t="s">
        <v>1302</v>
      </c>
      <c r="G541" s="27">
        <v>0.865234375</v>
      </c>
      <c r="H541" s="1">
        <v>0</v>
      </c>
      <c r="I541" s="1">
        <v>0</v>
      </c>
      <c r="J541" s="1">
        <v>0</v>
      </c>
      <c r="K541" s="1">
        <v>0</v>
      </c>
      <c r="L541" s="1">
        <v>251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 t="s">
        <v>1355</v>
      </c>
    </row>
    <row r="542" spans="1:54" x14ac:dyDescent="0.25">
      <c r="A542" s="1">
        <v>9810</v>
      </c>
      <c r="B542" s="1" t="s">
        <v>780</v>
      </c>
      <c r="C542" s="1">
        <v>65068370</v>
      </c>
      <c r="D542" s="1" t="s">
        <v>1369</v>
      </c>
      <c r="E542" s="1" t="s">
        <v>769</v>
      </c>
      <c r="F542" s="1" t="s">
        <v>1302</v>
      </c>
      <c r="G542" s="27">
        <v>0.89513108614232206</v>
      </c>
      <c r="H542" s="1">
        <v>0</v>
      </c>
      <c r="I542" s="1">
        <v>0</v>
      </c>
      <c r="J542" s="1">
        <v>0</v>
      </c>
      <c r="K542" s="1">
        <v>0</v>
      </c>
      <c r="L542" s="1">
        <v>56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 t="s">
        <v>1355</v>
      </c>
    </row>
    <row r="543" spans="1:54" x14ac:dyDescent="0.25">
      <c r="A543" s="1">
        <v>9827</v>
      </c>
      <c r="B543" s="1" t="s">
        <v>781</v>
      </c>
      <c r="C543" s="1">
        <v>65154596</v>
      </c>
      <c r="D543" s="1" t="s">
        <v>1369</v>
      </c>
      <c r="E543" s="1" t="s">
        <v>771</v>
      </c>
      <c r="F543" s="1" t="s">
        <v>1302</v>
      </c>
      <c r="G543" s="27">
        <v>0.81929555895865236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73</v>
      </c>
      <c r="AF543" s="1">
        <v>0</v>
      </c>
      <c r="AG543" s="1">
        <v>0</v>
      </c>
      <c r="AH543" s="1">
        <v>0</v>
      </c>
      <c r="AI543" s="1">
        <v>81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 t="s">
        <v>1355</v>
      </c>
    </row>
    <row r="544" spans="1:54" x14ac:dyDescent="0.25">
      <c r="A544" s="1">
        <v>9829</v>
      </c>
      <c r="B544" s="1" t="s">
        <v>782</v>
      </c>
      <c r="C544" s="1">
        <v>65115159</v>
      </c>
      <c r="D544" s="1" t="s">
        <v>1369</v>
      </c>
      <c r="E544" s="1" t="s">
        <v>771</v>
      </c>
      <c r="F544" s="1" t="s">
        <v>1302</v>
      </c>
      <c r="G544" s="27">
        <v>0.92066420664206639</v>
      </c>
      <c r="H544" s="1">
        <v>0</v>
      </c>
      <c r="I544" s="1">
        <v>0</v>
      </c>
      <c r="J544" s="1">
        <v>0</v>
      </c>
      <c r="K544" s="1">
        <v>0</v>
      </c>
      <c r="L544" s="1">
        <v>91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156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 t="s">
        <v>1355</v>
      </c>
    </row>
    <row r="545" spans="1:54" x14ac:dyDescent="0.25">
      <c r="A545" s="1">
        <v>9834</v>
      </c>
      <c r="B545" s="1" t="s">
        <v>783</v>
      </c>
      <c r="C545" s="1">
        <v>65145586</v>
      </c>
      <c r="D545" s="1" t="s">
        <v>1369</v>
      </c>
      <c r="E545" s="1" t="s">
        <v>767</v>
      </c>
      <c r="F545" s="1" t="s">
        <v>1302</v>
      </c>
      <c r="G545" s="27">
        <v>0.96279761904761907</v>
      </c>
      <c r="H545" s="1">
        <v>0</v>
      </c>
      <c r="I545" s="1">
        <v>34</v>
      </c>
      <c r="J545" s="1">
        <v>0</v>
      </c>
      <c r="K545" s="1">
        <v>0</v>
      </c>
      <c r="L545" s="1">
        <v>93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73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77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 t="s">
        <v>1354</v>
      </c>
    </row>
    <row r="546" spans="1:54" x14ac:dyDescent="0.25">
      <c r="A546" s="1">
        <v>9853</v>
      </c>
      <c r="B546" s="1" t="s">
        <v>784</v>
      </c>
      <c r="C546" s="1">
        <v>65165605</v>
      </c>
      <c r="D546" s="1" t="s">
        <v>1369</v>
      </c>
      <c r="E546" s="1" t="s">
        <v>769</v>
      </c>
      <c r="F546" s="1" t="s">
        <v>1302</v>
      </c>
      <c r="G546" s="27">
        <v>0.91712707182320441</v>
      </c>
      <c r="H546" s="1">
        <v>0</v>
      </c>
      <c r="I546" s="1">
        <v>0</v>
      </c>
      <c r="J546" s="1">
        <v>0</v>
      </c>
      <c r="K546" s="1">
        <v>0</v>
      </c>
      <c r="L546" s="1">
        <v>33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34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 t="s">
        <v>1355</v>
      </c>
    </row>
    <row r="547" spans="1:54" x14ac:dyDescent="0.25">
      <c r="A547" s="1">
        <v>9860</v>
      </c>
      <c r="B547" s="1" t="s">
        <v>785</v>
      </c>
      <c r="C547" s="1">
        <v>70417500</v>
      </c>
      <c r="D547" s="1" t="s">
        <v>1369</v>
      </c>
      <c r="E547" s="1" t="s">
        <v>771</v>
      </c>
      <c r="F547" s="1" t="s">
        <v>1322</v>
      </c>
      <c r="G547" s="27">
        <v>0.83104395604395609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122</v>
      </c>
      <c r="Y547" s="1">
        <v>108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120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 t="s">
        <v>1348</v>
      </c>
    </row>
    <row r="548" spans="1:54" x14ac:dyDescent="0.25">
      <c r="A548" s="1">
        <v>9861</v>
      </c>
      <c r="B548" s="1" t="s">
        <v>786</v>
      </c>
      <c r="C548" s="1">
        <v>69254300</v>
      </c>
      <c r="D548" s="1" t="s">
        <v>1369</v>
      </c>
      <c r="E548" s="1" t="s">
        <v>694</v>
      </c>
      <c r="F548" s="1" t="s">
        <v>1301</v>
      </c>
      <c r="G548" s="27">
        <v>0.8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66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 t="s">
        <v>1354</v>
      </c>
    </row>
    <row r="549" spans="1:54" x14ac:dyDescent="0.25">
      <c r="A549" s="1">
        <v>9862</v>
      </c>
      <c r="B549" s="1" t="s">
        <v>787</v>
      </c>
      <c r="C549" s="1">
        <v>69254300</v>
      </c>
      <c r="D549" s="1" t="s">
        <v>1369</v>
      </c>
      <c r="E549" s="1" t="s">
        <v>694</v>
      </c>
      <c r="F549" s="1" t="s">
        <v>1301</v>
      </c>
      <c r="G549" s="27">
        <v>0.89194499017681728</v>
      </c>
      <c r="H549" s="1">
        <v>0</v>
      </c>
      <c r="I549" s="1">
        <v>0</v>
      </c>
      <c r="J549" s="1">
        <v>0</v>
      </c>
      <c r="K549" s="1">
        <v>0</v>
      </c>
      <c r="L549" s="1">
        <v>65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69</v>
      </c>
      <c r="AH549" s="1">
        <v>0</v>
      </c>
      <c r="AI549" s="1">
        <v>0</v>
      </c>
      <c r="AJ549" s="1">
        <v>0</v>
      </c>
      <c r="AK549" s="1">
        <v>0</v>
      </c>
      <c r="AL549" s="1">
        <v>100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60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 t="s">
        <v>1355</v>
      </c>
    </row>
    <row r="550" spans="1:54" x14ac:dyDescent="0.25">
      <c r="A550" s="1">
        <v>9864</v>
      </c>
      <c r="B550" s="1" t="s">
        <v>788</v>
      </c>
      <c r="C550" s="1">
        <v>71309800</v>
      </c>
      <c r="D550" s="1" t="s">
        <v>1369</v>
      </c>
      <c r="E550" s="1" t="s">
        <v>789</v>
      </c>
      <c r="F550" s="1" t="s">
        <v>1301</v>
      </c>
      <c r="G550" s="27">
        <v>0.87788778877887785</v>
      </c>
      <c r="H550" s="1">
        <v>0</v>
      </c>
      <c r="I550" s="1">
        <v>0</v>
      </c>
      <c r="J550" s="1">
        <v>0</v>
      </c>
      <c r="K550" s="1">
        <v>0</v>
      </c>
      <c r="L550" s="1">
        <v>83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 t="s">
        <v>1355</v>
      </c>
    </row>
    <row r="551" spans="1:54" x14ac:dyDescent="0.25">
      <c r="A551" s="1">
        <v>11417</v>
      </c>
      <c r="B551" s="1" t="s">
        <v>922</v>
      </c>
      <c r="C551" s="1">
        <v>69150800</v>
      </c>
      <c r="D551" s="1" t="s">
        <v>1365</v>
      </c>
      <c r="E551" s="1" t="s">
        <v>454</v>
      </c>
      <c r="F551" s="1" t="s">
        <v>1301</v>
      </c>
      <c r="G551" s="27">
        <v>0.7543964529467444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49</v>
      </c>
      <c r="U551" s="1">
        <v>0</v>
      </c>
      <c r="V551" s="1">
        <v>0</v>
      </c>
      <c r="W551" s="1">
        <v>0</v>
      </c>
      <c r="X551" s="1">
        <v>21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 t="s">
        <v>1355</v>
      </c>
    </row>
    <row r="552" spans="1:54" x14ac:dyDescent="0.25">
      <c r="A552" s="1">
        <v>13122</v>
      </c>
      <c r="B552" s="1" t="s">
        <v>202</v>
      </c>
      <c r="C552" s="1">
        <v>61999330</v>
      </c>
      <c r="D552" s="1" t="s">
        <v>1360</v>
      </c>
      <c r="E552" s="1" t="s">
        <v>196</v>
      </c>
      <c r="F552" s="1" t="s">
        <v>1303</v>
      </c>
      <c r="G552" s="27">
        <v>0.78808013691734624</v>
      </c>
      <c r="H552" s="1">
        <v>25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68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 t="s">
        <v>1349</v>
      </c>
    </row>
    <row r="553" spans="1:54" x14ac:dyDescent="0.25">
      <c r="A553" s="1">
        <v>9866</v>
      </c>
      <c r="B553" s="1" t="s">
        <v>792</v>
      </c>
      <c r="C553" s="1">
        <v>70729100</v>
      </c>
      <c r="D553" s="1" t="s">
        <v>1369</v>
      </c>
      <c r="E553" s="1" t="s">
        <v>694</v>
      </c>
      <c r="F553" s="1" t="s">
        <v>1322</v>
      </c>
      <c r="G553" s="27">
        <v>0.81766917293233088</v>
      </c>
      <c r="H553" s="1">
        <v>0</v>
      </c>
      <c r="I553" s="1">
        <v>31</v>
      </c>
      <c r="J553" s="1">
        <v>0</v>
      </c>
      <c r="K553" s="1">
        <v>0</v>
      </c>
      <c r="L553" s="1">
        <v>132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128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 t="s">
        <v>1348</v>
      </c>
    </row>
    <row r="554" spans="1:54" x14ac:dyDescent="0.25">
      <c r="A554" s="1">
        <v>9867</v>
      </c>
      <c r="B554" s="1" t="s">
        <v>793</v>
      </c>
      <c r="C554" s="1">
        <v>71309800</v>
      </c>
      <c r="D554" s="1" t="s">
        <v>1369</v>
      </c>
      <c r="E554" s="1" t="s">
        <v>789</v>
      </c>
      <c r="F554" s="1" t="s">
        <v>1301</v>
      </c>
      <c r="G554" s="27">
        <v>0.89260563380281688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49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60</v>
      </c>
      <c r="AJ554" s="1">
        <v>0</v>
      </c>
      <c r="AK554" s="1">
        <v>0</v>
      </c>
      <c r="AL554" s="1">
        <v>166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 t="s">
        <v>1355</v>
      </c>
    </row>
    <row r="555" spans="1:54" x14ac:dyDescent="0.25">
      <c r="A555" s="1">
        <v>9887</v>
      </c>
      <c r="B555" s="1" t="s">
        <v>794</v>
      </c>
      <c r="C555" s="1">
        <v>71309800</v>
      </c>
      <c r="D555" s="1" t="s">
        <v>1369</v>
      </c>
      <c r="E555" s="1" t="s">
        <v>789</v>
      </c>
      <c r="F555" s="1" t="s">
        <v>1301</v>
      </c>
      <c r="G555" s="27">
        <v>0.85245901639344257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19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 t="s">
        <v>1354</v>
      </c>
    </row>
    <row r="556" spans="1:54" x14ac:dyDescent="0.25">
      <c r="A556" s="1">
        <v>9889</v>
      </c>
      <c r="B556" s="1" t="s">
        <v>795</v>
      </c>
      <c r="C556" s="1">
        <v>71309800</v>
      </c>
      <c r="D556" s="1" t="s">
        <v>1369</v>
      </c>
      <c r="E556" s="1" t="s">
        <v>789</v>
      </c>
      <c r="F556" s="1" t="s">
        <v>1301</v>
      </c>
      <c r="G556" s="27">
        <v>0.90204081632653066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24</v>
      </c>
      <c r="AT556" s="1">
        <v>58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 t="s">
        <v>1355</v>
      </c>
    </row>
    <row r="557" spans="1:54" x14ac:dyDescent="0.25">
      <c r="A557" s="1">
        <v>9897</v>
      </c>
      <c r="B557" s="1" t="s">
        <v>796</v>
      </c>
      <c r="C557" s="1">
        <v>65143021</v>
      </c>
      <c r="D557" s="1" t="s">
        <v>1369</v>
      </c>
      <c r="E557" s="1" t="s">
        <v>789</v>
      </c>
      <c r="F557" s="1" t="s">
        <v>1302</v>
      </c>
      <c r="G557" s="27">
        <v>0.85692188708430006</v>
      </c>
      <c r="H557" s="1">
        <v>0</v>
      </c>
      <c r="I557" s="1">
        <v>238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151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312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 t="s">
        <v>1355</v>
      </c>
    </row>
    <row r="558" spans="1:54" x14ac:dyDescent="0.25">
      <c r="A558" s="1">
        <v>9900</v>
      </c>
      <c r="B558" s="1" t="s">
        <v>797</v>
      </c>
      <c r="C558" s="1">
        <v>65094801</v>
      </c>
      <c r="D558" s="1" t="s">
        <v>1369</v>
      </c>
      <c r="E558" s="1" t="s">
        <v>791</v>
      </c>
      <c r="F558" s="1" t="s">
        <v>1302</v>
      </c>
      <c r="G558" s="27">
        <v>0.88959390862944165</v>
      </c>
      <c r="H558" s="1">
        <v>0</v>
      </c>
      <c r="I558" s="1">
        <v>32</v>
      </c>
      <c r="J558" s="1">
        <v>0</v>
      </c>
      <c r="K558" s="1">
        <v>0</v>
      </c>
      <c r="L558" s="1">
        <v>121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95</v>
      </c>
      <c r="V558" s="1">
        <v>0</v>
      </c>
      <c r="W558" s="1">
        <v>0</v>
      </c>
      <c r="X558" s="1">
        <v>0</v>
      </c>
      <c r="Y558" s="1">
        <v>50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100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 t="s">
        <v>1355</v>
      </c>
    </row>
    <row r="559" spans="1:54" x14ac:dyDescent="0.25">
      <c r="A559" s="1">
        <v>9909</v>
      </c>
      <c r="B559" s="1" t="s">
        <v>798</v>
      </c>
      <c r="C559" s="1">
        <v>72725600</v>
      </c>
      <c r="D559" s="1" t="s">
        <v>1369</v>
      </c>
      <c r="E559" s="1" t="s">
        <v>789</v>
      </c>
      <c r="F559" s="1" t="s">
        <v>1302</v>
      </c>
      <c r="G559" s="27">
        <v>0.83617424242424243</v>
      </c>
      <c r="H559" s="1">
        <v>0</v>
      </c>
      <c r="I559" s="1">
        <v>0</v>
      </c>
      <c r="J559" s="1">
        <v>0</v>
      </c>
      <c r="K559" s="1">
        <v>0</v>
      </c>
      <c r="L559" s="1">
        <v>159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86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154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 t="s">
        <v>1353</v>
      </c>
    </row>
    <row r="560" spans="1:54" x14ac:dyDescent="0.25">
      <c r="A560" s="1">
        <v>9917</v>
      </c>
      <c r="B560" s="1" t="s">
        <v>799</v>
      </c>
      <c r="C560" s="1">
        <v>65155892</v>
      </c>
      <c r="D560" s="1" t="s">
        <v>1369</v>
      </c>
      <c r="E560" s="1" t="s">
        <v>789</v>
      </c>
      <c r="F560" s="1" t="s">
        <v>1302</v>
      </c>
      <c r="G560" s="27">
        <v>0.89261744966442957</v>
      </c>
      <c r="H560" s="1">
        <v>0</v>
      </c>
      <c r="I560" s="1">
        <v>86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109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166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 t="s">
        <v>1353</v>
      </c>
    </row>
    <row r="561" spans="1:54" x14ac:dyDescent="0.25">
      <c r="A561" s="1">
        <v>9942</v>
      </c>
      <c r="B561" s="1" t="s">
        <v>800</v>
      </c>
      <c r="C561" s="1">
        <v>65147265</v>
      </c>
      <c r="D561" s="1" t="s">
        <v>1369</v>
      </c>
      <c r="E561" s="1" t="s">
        <v>694</v>
      </c>
      <c r="F561" s="1" t="s">
        <v>1302</v>
      </c>
      <c r="G561" s="27">
        <v>0.80246913580246915</v>
      </c>
      <c r="H561" s="1">
        <v>0</v>
      </c>
      <c r="I561" s="1">
        <v>0</v>
      </c>
      <c r="J561" s="1">
        <v>0</v>
      </c>
      <c r="K561" s="1">
        <v>0</v>
      </c>
      <c r="L561" s="1">
        <v>47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 t="s">
        <v>1355</v>
      </c>
    </row>
    <row r="562" spans="1:54" x14ac:dyDescent="0.25">
      <c r="A562" s="1">
        <v>9945</v>
      </c>
      <c r="B562" s="1" t="s">
        <v>801</v>
      </c>
      <c r="C562" s="1">
        <v>65144841</v>
      </c>
      <c r="D562" s="1" t="s">
        <v>1369</v>
      </c>
      <c r="E562" s="1" t="s">
        <v>789</v>
      </c>
      <c r="F562" s="1" t="s">
        <v>1302</v>
      </c>
      <c r="G562" s="27">
        <v>0.875</v>
      </c>
      <c r="H562" s="1">
        <v>0</v>
      </c>
      <c r="I562" s="1">
        <v>0</v>
      </c>
      <c r="J562" s="1">
        <v>0</v>
      </c>
      <c r="K562" s="1">
        <v>0</v>
      </c>
      <c r="L562" s="1">
        <v>62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 t="s">
        <v>1355</v>
      </c>
    </row>
    <row r="563" spans="1:54" x14ac:dyDescent="0.25">
      <c r="A563" s="1">
        <v>9947</v>
      </c>
      <c r="B563" s="1" t="s">
        <v>802</v>
      </c>
      <c r="C563" s="1">
        <v>65081958</v>
      </c>
      <c r="D563" s="1" t="s">
        <v>1369</v>
      </c>
      <c r="E563" s="1" t="s">
        <v>791</v>
      </c>
      <c r="F563" s="1" t="s">
        <v>1302</v>
      </c>
      <c r="G563" s="27">
        <v>0.63694267515923564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82</v>
      </c>
      <c r="X563" s="1">
        <v>79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73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 t="s">
        <v>1355</v>
      </c>
    </row>
    <row r="564" spans="1:54" x14ac:dyDescent="0.25">
      <c r="A564" s="1">
        <v>9955</v>
      </c>
      <c r="B564" s="1" t="s">
        <v>803</v>
      </c>
      <c r="C564" s="1">
        <v>65147253</v>
      </c>
      <c r="D564" s="1" t="s">
        <v>1369</v>
      </c>
      <c r="E564" s="1" t="s">
        <v>789</v>
      </c>
      <c r="F564" s="1" t="s">
        <v>1302</v>
      </c>
      <c r="G564" s="27">
        <v>0.80246913580246915</v>
      </c>
      <c r="H564" s="1">
        <v>0</v>
      </c>
      <c r="I564" s="1">
        <v>0</v>
      </c>
      <c r="J564" s="1">
        <v>0</v>
      </c>
      <c r="K564" s="1">
        <v>0</v>
      </c>
      <c r="L564" s="1">
        <v>41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36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 t="s">
        <v>1355</v>
      </c>
    </row>
    <row r="565" spans="1:54" x14ac:dyDescent="0.25">
      <c r="A565" s="1">
        <v>9957</v>
      </c>
      <c r="B565" s="1" t="s">
        <v>804</v>
      </c>
      <c r="C565" s="1">
        <v>65150768</v>
      </c>
      <c r="D565" s="1" t="s">
        <v>1369</v>
      </c>
      <c r="E565" s="1" t="s">
        <v>789</v>
      </c>
      <c r="F565" s="1" t="s">
        <v>1302</v>
      </c>
      <c r="G565" s="27">
        <v>0.82460414129110837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165</v>
      </c>
      <c r="V565" s="1">
        <v>163</v>
      </c>
      <c r="W565" s="1">
        <v>0</v>
      </c>
      <c r="X565" s="1">
        <v>85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 t="s">
        <v>1355</v>
      </c>
    </row>
    <row r="566" spans="1:54" x14ac:dyDescent="0.25">
      <c r="A566" s="1">
        <v>9981</v>
      </c>
      <c r="B566" s="1" t="s">
        <v>805</v>
      </c>
      <c r="C566" s="1">
        <v>70417500</v>
      </c>
      <c r="D566" s="1" t="s">
        <v>1369</v>
      </c>
      <c r="E566" s="1" t="s">
        <v>789</v>
      </c>
      <c r="F566" s="1" t="s">
        <v>1322</v>
      </c>
      <c r="G566" s="27">
        <v>0.86864406779661019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174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90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 t="s">
        <v>1348</v>
      </c>
    </row>
    <row r="567" spans="1:54" x14ac:dyDescent="0.25">
      <c r="A567" s="1">
        <v>9982</v>
      </c>
      <c r="B567" s="1" t="s">
        <v>806</v>
      </c>
      <c r="C567" s="1">
        <v>71499900</v>
      </c>
      <c r="D567" s="1" t="s">
        <v>1369</v>
      </c>
      <c r="E567" s="1" t="s">
        <v>682</v>
      </c>
      <c r="F567" s="1" t="s">
        <v>1322</v>
      </c>
      <c r="G567" s="27">
        <v>0.91549295774647887</v>
      </c>
      <c r="H567" s="1">
        <v>0</v>
      </c>
      <c r="I567" s="1">
        <v>96</v>
      </c>
      <c r="J567" s="1">
        <v>0</v>
      </c>
      <c r="K567" s="1">
        <v>0</v>
      </c>
      <c r="L567" s="1">
        <v>296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 t="s">
        <v>1348</v>
      </c>
    </row>
    <row r="568" spans="1:54" x14ac:dyDescent="0.25">
      <c r="A568" s="1">
        <v>9985</v>
      </c>
      <c r="B568" s="1" t="s">
        <v>807</v>
      </c>
      <c r="C568" s="1">
        <v>70913100</v>
      </c>
      <c r="D568" s="1" t="s">
        <v>1369</v>
      </c>
      <c r="E568" s="1" t="s">
        <v>682</v>
      </c>
      <c r="F568" s="1" t="s">
        <v>1301</v>
      </c>
      <c r="G568" s="27">
        <v>0.85585585585585588</v>
      </c>
      <c r="H568" s="1">
        <v>0</v>
      </c>
      <c r="I568" s="1">
        <v>0</v>
      </c>
      <c r="J568" s="1">
        <v>0</v>
      </c>
      <c r="K568" s="1">
        <v>0</v>
      </c>
      <c r="L568" s="1">
        <v>58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96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 t="s">
        <v>1354</v>
      </c>
    </row>
    <row r="569" spans="1:54" x14ac:dyDescent="0.25">
      <c r="A569" s="1">
        <v>9986</v>
      </c>
      <c r="B569" s="1" t="s">
        <v>808</v>
      </c>
      <c r="C569" s="1">
        <v>70913100</v>
      </c>
      <c r="D569" s="1" t="s">
        <v>1369</v>
      </c>
      <c r="E569" s="1" t="s">
        <v>682</v>
      </c>
      <c r="F569" s="1" t="s">
        <v>1301</v>
      </c>
      <c r="G569" s="27">
        <v>0.875</v>
      </c>
      <c r="H569" s="1">
        <v>0</v>
      </c>
      <c r="I569" s="1">
        <v>88</v>
      </c>
      <c r="J569" s="1">
        <v>0</v>
      </c>
      <c r="K569" s="1">
        <v>0</v>
      </c>
      <c r="L569" s="1">
        <v>50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 t="s">
        <v>1354</v>
      </c>
    </row>
    <row r="570" spans="1:54" x14ac:dyDescent="0.25">
      <c r="A570" s="1">
        <v>10030</v>
      </c>
      <c r="B570" s="1" t="s">
        <v>809</v>
      </c>
      <c r="C570" s="1">
        <v>70655815</v>
      </c>
      <c r="D570" s="1" t="s">
        <v>1369</v>
      </c>
      <c r="E570" s="1" t="s">
        <v>682</v>
      </c>
      <c r="F570" s="1" t="s">
        <v>1302</v>
      </c>
      <c r="G570" s="27">
        <v>0.75702479338842976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127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 t="s">
        <v>1355</v>
      </c>
    </row>
    <row r="571" spans="1:54" x14ac:dyDescent="0.25">
      <c r="A571" s="1">
        <v>10044</v>
      </c>
      <c r="B571" s="1" t="s">
        <v>810</v>
      </c>
      <c r="C571" s="1">
        <v>65525400</v>
      </c>
      <c r="D571" s="1" t="s">
        <v>1369</v>
      </c>
      <c r="E571" s="1" t="s">
        <v>682</v>
      </c>
      <c r="F571" s="1" t="s">
        <v>1302</v>
      </c>
      <c r="G571" s="27">
        <v>0.87948350071736014</v>
      </c>
      <c r="H571" s="1">
        <v>0</v>
      </c>
      <c r="I571" s="1">
        <v>0</v>
      </c>
      <c r="J571" s="1">
        <v>0</v>
      </c>
      <c r="K571" s="1">
        <v>0</v>
      </c>
      <c r="L571" s="1">
        <v>101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166</v>
      </c>
      <c r="V571" s="1">
        <v>0</v>
      </c>
      <c r="W571" s="1">
        <v>0</v>
      </c>
      <c r="X571" s="1">
        <v>86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 t="s">
        <v>1355</v>
      </c>
    </row>
    <row r="572" spans="1:54" x14ac:dyDescent="0.25">
      <c r="A572" s="1">
        <v>10052</v>
      </c>
      <c r="B572" s="1" t="s">
        <v>811</v>
      </c>
      <c r="C572" s="1">
        <v>65096163</v>
      </c>
      <c r="D572" s="1" t="s">
        <v>1369</v>
      </c>
      <c r="E572" s="1" t="s">
        <v>812</v>
      </c>
      <c r="F572" s="1" t="s">
        <v>1302</v>
      </c>
      <c r="G572" s="27">
        <v>0.92639593908629436</v>
      </c>
      <c r="H572" s="1">
        <v>0</v>
      </c>
      <c r="I572" s="1">
        <v>0</v>
      </c>
      <c r="J572" s="1">
        <v>0</v>
      </c>
      <c r="K572" s="1">
        <v>0</v>
      </c>
      <c r="L572" s="1">
        <v>76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133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 t="s">
        <v>1355</v>
      </c>
    </row>
    <row r="573" spans="1:54" x14ac:dyDescent="0.25">
      <c r="A573" s="1">
        <v>10058</v>
      </c>
      <c r="B573" s="1" t="s">
        <v>813</v>
      </c>
      <c r="C573" s="1">
        <v>65156104</v>
      </c>
      <c r="D573" s="1" t="s">
        <v>1369</v>
      </c>
      <c r="E573" s="1" t="s">
        <v>694</v>
      </c>
      <c r="F573" s="1" t="s">
        <v>1302</v>
      </c>
      <c r="G573" s="27">
        <v>0.73103448275862071</v>
      </c>
      <c r="H573" s="1">
        <v>0</v>
      </c>
      <c r="I573" s="1">
        <v>0</v>
      </c>
      <c r="J573" s="1">
        <v>0</v>
      </c>
      <c r="K573" s="1">
        <v>0</v>
      </c>
      <c r="L573" s="1">
        <v>131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 t="s">
        <v>1355</v>
      </c>
    </row>
    <row r="574" spans="1:54" x14ac:dyDescent="0.25">
      <c r="A574" s="1">
        <v>10073</v>
      </c>
      <c r="B574" s="1" t="s">
        <v>814</v>
      </c>
      <c r="C574" s="1">
        <v>70417500</v>
      </c>
      <c r="D574" s="1" t="s">
        <v>1369</v>
      </c>
      <c r="E574" s="1" t="s">
        <v>682</v>
      </c>
      <c r="F574" s="1" t="s">
        <v>1322</v>
      </c>
      <c r="G574" s="27">
        <v>0.87774294670846398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93</v>
      </c>
      <c r="U574" s="1">
        <v>0</v>
      </c>
      <c r="V574" s="1">
        <v>0</v>
      </c>
      <c r="W574" s="1">
        <v>107</v>
      </c>
      <c r="X574" s="1">
        <v>117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 t="s">
        <v>1348</v>
      </c>
    </row>
    <row r="575" spans="1:54" x14ac:dyDescent="0.25">
      <c r="A575" s="1">
        <v>10075</v>
      </c>
      <c r="B575" s="1" t="s">
        <v>817</v>
      </c>
      <c r="C575" s="1">
        <v>65154021</v>
      </c>
      <c r="D575" s="1" t="s">
        <v>1369</v>
      </c>
      <c r="E575" s="1" t="s">
        <v>812</v>
      </c>
      <c r="F575" s="1" t="s">
        <v>1303</v>
      </c>
      <c r="G575" s="27">
        <v>0.93461538461538463</v>
      </c>
      <c r="H575" s="1">
        <v>0</v>
      </c>
      <c r="I575" s="1">
        <v>0</v>
      </c>
      <c r="J575" s="1">
        <v>0</v>
      </c>
      <c r="K575" s="1">
        <v>0</v>
      </c>
      <c r="L575" s="1">
        <v>22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27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34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 t="s">
        <v>1349</v>
      </c>
    </row>
    <row r="576" spans="1:54" x14ac:dyDescent="0.25">
      <c r="A576" s="1">
        <v>10076</v>
      </c>
      <c r="B576" s="1" t="s">
        <v>901</v>
      </c>
      <c r="C576" s="1">
        <v>65154021</v>
      </c>
      <c r="D576" s="1" t="s">
        <v>1369</v>
      </c>
      <c r="E576" s="1" t="s">
        <v>902</v>
      </c>
      <c r="F576" s="1" t="s">
        <v>1303</v>
      </c>
      <c r="G576" s="27">
        <v>0.9023972602739726</v>
      </c>
      <c r="H576" s="1">
        <v>0</v>
      </c>
      <c r="I576" s="1">
        <v>0</v>
      </c>
      <c r="J576" s="1">
        <v>0</v>
      </c>
      <c r="K576" s="1">
        <v>0</v>
      </c>
      <c r="L576" s="1">
        <v>66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52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65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56</v>
      </c>
      <c r="AT576" s="1">
        <v>67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 t="s">
        <v>1349</v>
      </c>
    </row>
    <row r="577" spans="1:54" x14ac:dyDescent="0.25">
      <c r="A577" s="1">
        <v>10077</v>
      </c>
      <c r="B577" s="1" t="s">
        <v>908</v>
      </c>
      <c r="C577" s="1">
        <v>65154021</v>
      </c>
      <c r="D577" s="1" t="s">
        <v>1369</v>
      </c>
      <c r="E577" s="1" t="s">
        <v>909</v>
      </c>
      <c r="F577" s="1" t="s">
        <v>1303</v>
      </c>
      <c r="G577" s="27">
        <v>0.90355329949238583</v>
      </c>
      <c r="H577" s="1">
        <v>0</v>
      </c>
      <c r="I577" s="1">
        <v>0</v>
      </c>
      <c r="J577" s="1">
        <v>0</v>
      </c>
      <c r="K577" s="1">
        <v>0</v>
      </c>
      <c r="L577" s="1">
        <v>42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48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43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41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 t="s">
        <v>1349</v>
      </c>
    </row>
    <row r="578" spans="1:54" x14ac:dyDescent="0.25">
      <c r="A578" s="1">
        <v>13186</v>
      </c>
      <c r="B578" s="1" t="s">
        <v>277</v>
      </c>
      <c r="C578" s="1">
        <v>62000810</v>
      </c>
      <c r="D578" s="1" t="s">
        <v>1360</v>
      </c>
      <c r="E578" s="1" t="s">
        <v>113</v>
      </c>
      <c r="F578" s="1" t="s">
        <v>1303</v>
      </c>
      <c r="G578" s="27">
        <v>0.64317673378076068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73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 t="s">
        <v>1349</v>
      </c>
    </row>
    <row r="579" spans="1:54" x14ac:dyDescent="0.25">
      <c r="A579" s="1">
        <v>10120</v>
      </c>
      <c r="B579" s="1" t="s">
        <v>910</v>
      </c>
      <c r="C579" s="1">
        <v>65154021</v>
      </c>
      <c r="D579" s="1" t="s">
        <v>1369</v>
      </c>
      <c r="E579" s="1" t="s">
        <v>909</v>
      </c>
      <c r="F579" s="1" t="s">
        <v>1303</v>
      </c>
      <c r="G579" s="27">
        <v>0.81012556017602644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73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 t="s">
        <v>1349</v>
      </c>
    </row>
    <row r="580" spans="1:54" x14ac:dyDescent="0.25">
      <c r="A580" s="1">
        <v>10126</v>
      </c>
      <c r="B580" s="1" t="s">
        <v>915</v>
      </c>
      <c r="C580" s="1">
        <v>65154021</v>
      </c>
      <c r="D580" s="1" t="s">
        <v>1369</v>
      </c>
      <c r="E580" s="1" t="s">
        <v>812</v>
      </c>
      <c r="F580" s="1" t="s">
        <v>1303</v>
      </c>
      <c r="G580" s="27">
        <v>0.93043478260869561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24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28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 t="s">
        <v>1349</v>
      </c>
    </row>
    <row r="581" spans="1:54" x14ac:dyDescent="0.25">
      <c r="A581" s="1">
        <v>10158</v>
      </c>
      <c r="B581" s="1" t="s">
        <v>1334</v>
      </c>
      <c r="C581" s="1">
        <v>70039900</v>
      </c>
      <c r="D581" s="1" t="s">
        <v>1369</v>
      </c>
      <c r="E581" s="1" t="s">
        <v>812</v>
      </c>
      <c r="F581" s="1" t="s">
        <v>1302</v>
      </c>
      <c r="G581" s="27">
        <v>0.8673139158576052</v>
      </c>
      <c r="H581" s="1">
        <v>0</v>
      </c>
      <c r="I581" s="1">
        <v>0</v>
      </c>
      <c r="J581" s="1">
        <v>0</v>
      </c>
      <c r="K581" s="1">
        <v>0</v>
      </c>
      <c r="L581" s="1">
        <v>77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77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 t="s">
        <v>1355</v>
      </c>
    </row>
    <row r="582" spans="1:54" x14ac:dyDescent="0.25">
      <c r="A582" s="1">
        <v>10193</v>
      </c>
      <c r="B582" s="1" t="s">
        <v>818</v>
      </c>
      <c r="C582" s="1">
        <v>65111177</v>
      </c>
      <c r="D582" s="1" t="s">
        <v>1369</v>
      </c>
      <c r="E582" s="1" t="s">
        <v>812</v>
      </c>
      <c r="F582" s="1" t="s">
        <v>1302</v>
      </c>
      <c r="G582" s="27">
        <v>0.85806451612903223</v>
      </c>
      <c r="H582" s="1">
        <v>0</v>
      </c>
      <c r="I582" s="1">
        <v>0</v>
      </c>
      <c r="J582" s="1">
        <v>0</v>
      </c>
      <c r="K582" s="1">
        <v>0</v>
      </c>
      <c r="L582" s="1">
        <v>74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 t="s">
        <v>1355</v>
      </c>
    </row>
    <row r="583" spans="1:54" x14ac:dyDescent="0.25">
      <c r="A583" s="1">
        <v>10196</v>
      </c>
      <c r="B583" s="1" t="s">
        <v>1341</v>
      </c>
      <c r="C583" s="1">
        <v>70417500</v>
      </c>
      <c r="D583" s="1" t="s">
        <v>1369</v>
      </c>
      <c r="E583" s="1" t="s">
        <v>819</v>
      </c>
      <c r="F583" s="1" t="s">
        <v>1322</v>
      </c>
      <c r="G583" s="27">
        <v>0.88055908513341807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136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165</v>
      </c>
      <c r="AF583" s="1">
        <v>0</v>
      </c>
      <c r="AG583" s="1">
        <v>0</v>
      </c>
      <c r="AH583" s="1">
        <v>0</v>
      </c>
      <c r="AI583" s="1">
        <v>131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 t="s">
        <v>1348</v>
      </c>
    </row>
    <row r="584" spans="1:54" x14ac:dyDescent="0.25">
      <c r="A584" s="1">
        <v>10232</v>
      </c>
      <c r="B584" s="1" t="s">
        <v>820</v>
      </c>
      <c r="C584" s="1">
        <v>70655808</v>
      </c>
      <c r="D584" s="1" t="s">
        <v>1369</v>
      </c>
      <c r="E584" s="1" t="s">
        <v>819</v>
      </c>
      <c r="F584" s="1" t="s">
        <v>1302</v>
      </c>
      <c r="G584" s="27">
        <v>0.72754491017964074</v>
      </c>
      <c r="H584" s="1">
        <v>0</v>
      </c>
      <c r="I584" s="1">
        <v>0</v>
      </c>
      <c r="J584" s="1">
        <v>0</v>
      </c>
      <c r="K584" s="1">
        <v>0</v>
      </c>
      <c r="L584" s="1">
        <v>75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 t="s">
        <v>1355</v>
      </c>
    </row>
    <row r="585" spans="1:54" x14ac:dyDescent="0.25">
      <c r="A585" s="1">
        <v>10246</v>
      </c>
      <c r="B585" s="1" t="s">
        <v>821</v>
      </c>
      <c r="C585" s="1">
        <v>65154572</v>
      </c>
      <c r="D585" s="1" t="s">
        <v>1369</v>
      </c>
      <c r="E585" s="1" t="s">
        <v>822</v>
      </c>
      <c r="F585" s="1" t="s">
        <v>1302</v>
      </c>
      <c r="G585" s="27">
        <v>0.69139966273187181</v>
      </c>
      <c r="H585" s="1">
        <v>0</v>
      </c>
      <c r="I585" s="1">
        <v>65</v>
      </c>
      <c r="J585" s="1">
        <v>0</v>
      </c>
      <c r="K585" s="1">
        <v>0</v>
      </c>
      <c r="L585" s="1">
        <v>78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 t="s">
        <v>1355</v>
      </c>
    </row>
    <row r="586" spans="1:54" x14ac:dyDescent="0.25">
      <c r="A586" s="1">
        <v>10248</v>
      </c>
      <c r="B586" s="1" t="s">
        <v>823</v>
      </c>
      <c r="C586" s="1">
        <v>71499900</v>
      </c>
      <c r="D586" s="1" t="s">
        <v>1369</v>
      </c>
      <c r="E586" s="1" t="s">
        <v>675</v>
      </c>
      <c r="F586" s="1" t="s">
        <v>1322</v>
      </c>
      <c r="G586" s="27">
        <v>0.88388969521044991</v>
      </c>
      <c r="H586" s="1">
        <v>0</v>
      </c>
      <c r="I586" s="1">
        <v>131</v>
      </c>
      <c r="J586" s="1">
        <v>0</v>
      </c>
      <c r="K586" s="1">
        <v>0</v>
      </c>
      <c r="L586" s="1">
        <v>73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117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 t="s">
        <v>1348</v>
      </c>
    </row>
    <row r="587" spans="1:54" x14ac:dyDescent="0.25">
      <c r="A587" s="1">
        <v>10250</v>
      </c>
      <c r="B587" s="1" t="s">
        <v>824</v>
      </c>
      <c r="C587" s="1">
        <v>69255400</v>
      </c>
      <c r="D587" s="1" t="s">
        <v>1369</v>
      </c>
      <c r="E587" s="1" t="s">
        <v>825</v>
      </c>
      <c r="F587" s="1" t="s">
        <v>1301</v>
      </c>
      <c r="G587" s="27">
        <v>0.91111111111111109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53</v>
      </c>
      <c r="AH587" s="1">
        <v>0</v>
      </c>
      <c r="AI587" s="1">
        <v>0</v>
      </c>
      <c r="AJ587" s="1">
        <v>0</v>
      </c>
      <c r="AK587" s="1">
        <v>0</v>
      </c>
      <c r="AL587" s="1">
        <v>59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 t="s">
        <v>1355</v>
      </c>
    </row>
    <row r="588" spans="1:54" x14ac:dyDescent="0.25">
      <c r="A588" s="1">
        <v>10253</v>
      </c>
      <c r="B588" s="1" t="s">
        <v>826</v>
      </c>
      <c r="C588" s="1">
        <v>70878100</v>
      </c>
      <c r="D588" s="1" t="s">
        <v>1369</v>
      </c>
      <c r="E588" s="1" t="s">
        <v>827</v>
      </c>
      <c r="F588" s="1" t="s">
        <v>1301</v>
      </c>
      <c r="G588" s="27">
        <v>0.85310734463276838</v>
      </c>
      <c r="H588" s="1">
        <v>0</v>
      </c>
      <c r="I588" s="1">
        <v>57</v>
      </c>
      <c r="J588" s="1">
        <v>0</v>
      </c>
      <c r="K588" s="1">
        <v>0</v>
      </c>
      <c r="L588" s="1">
        <v>62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 t="s">
        <v>1353</v>
      </c>
    </row>
    <row r="589" spans="1:54" x14ac:dyDescent="0.25">
      <c r="A589" s="1">
        <v>10254</v>
      </c>
      <c r="B589" s="1" t="s">
        <v>828</v>
      </c>
      <c r="C589" s="1">
        <v>69254800</v>
      </c>
      <c r="D589" s="1" t="s">
        <v>1369</v>
      </c>
      <c r="E589" s="1" t="s">
        <v>675</v>
      </c>
      <c r="F589" s="1" t="s">
        <v>1301</v>
      </c>
      <c r="G589" s="27">
        <v>0.88950276243093918</v>
      </c>
      <c r="H589" s="1">
        <v>0</v>
      </c>
      <c r="I589" s="1">
        <v>27</v>
      </c>
      <c r="J589" s="1">
        <v>0</v>
      </c>
      <c r="K589" s="1">
        <v>0</v>
      </c>
      <c r="L589" s="1">
        <v>29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 t="s">
        <v>1355</v>
      </c>
    </row>
    <row r="590" spans="1:54" x14ac:dyDescent="0.25">
      <c r="A590" s="1">
        <v>10255</v>
      </c>
      <c r="B590" s="1" t="s">
        <v>829</v>
      </c>
      <c r="C590" s="1">
        <v>69254800</v>
      </c>
      <c r="D590" s="1" t="s">
        <v>1369</v>
      </c>
      <c r="E590" s="1" t="s">
        <v>675</v>
      </c>
      <c r="F590" s="1" t="s">
        <v>1301</v>
      </c>
      <c r="G590" s="27">
        <v>0.88698630136986301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37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162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102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 t="s">
        <v>1353</v>
      </c>
    </row>
    <row r="591" spans="1:54" x14ac:dyDescent="0.25">
      <c r="A591" s="1">
        <v>10313</v>
      </c>
      <c r="B591" s="1" t="s">
        <v>830</v>
      </c>
      <c r="C591" s="1">
        <v>65124677</v>
      </c>
      <c r="D591" s="1" t="s">
        <v>1369</v>
      </c>
      <c r="E591" s="1" t="s">
        <v>675</v>
      </c>
      <c r="F591" s="1" t="s">
        <v>1302</v>
      </c>
      <c r="G591" s="27">
        <v>0.77712609970674484</v>
      </c>
      <c r="H591" s="1">
        <v>0</v>
      </c>
      <c r="I591" s="1">
        <v>0</v>
      </c>
      <c r="J591" s="1">
        <v>0</v>
      </c>
      <c r="K591" s="1">
        <v>0</v>
      </c>
      <c r="L591" s="1">
        <v>72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 t="s">
        <v>1355</v>
      </c>
    </row>
    <row r="592" spans="1:54" x14ac:dyDescent="0.25">
      <c r="A592" s="1">
        <v>10396</v>
      </c>
      <c r="B592" s="1" t="s">
        <v>831</v>
      </c>
      <c r="C592" s="1">
        <v>70912300</v>
      </c>
      <c r="D592" s="1" t="s">
        <v>1369</v>
      </c>
      <c r="E592" s="1" t="s">
        <v>675</v>
      </c>
      <c r="F592" s="1" t="s">
        <v>1322</v>
      </c>
      <c r="G592" s="27">
        <v>0.89303079416531606</v>
      </c>
      <c r="H592" s="1">
        <v>0</v>
      </c>
      <c r="I592" s="1">
        <v>0</v>
      </c>
      <c r="J592" s="1">
        <v>0</v>
      </c>
      <c r="K592" s="1">
        <v>0</v>
      </c>
      <c r="L592" s="1">
        <v>115</v>
      </c>
      <c r="M592" s="1">
        <v>0</v>
      </c>
      <c r="N592" s="1">
        <v>0</v>
      </c>
      <c r="O592" s="1">
        <v>0</v>
      </c>
      <c r="P592" s="1">
        <v>45</v>
      </c>
      <c r="Q592" s="1">
        <v>0</v>
      </c>
      <c r="R592" s="1">
        <v>80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78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 t="s">
        <v>1348</v>
      </c>
    </row>
    <row r="593" spans="1:54" x14ac:dyDescent="0.25">
      <c r="A593" s="1">
        <v>10397</v>
      </c>
      <c r="B593" s="1" t="s">
        <v>832</v>
      </c>
      <c r="C593" s="1">
        <v>71878500</v>
      </c>
      <c r="D593" s="1" t="s">
        <v>1369</v>
      </c>
      <c r="E593" s="1" t="s">
        <v>675</v>
      </c>
      <c r="F593" s="1" t="s">
        <v>1322</v>
      </c>
      <c r="G593" s="27">
        <v>0.93406593406593408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105</v>
      </c>
      <c r="V593" s="1">
        <v>0</v>
      </c>
      <c r="W593" s="1">
        <v>71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 t="s">
        <v>1348</v>
      </c>
    </row>
    <row r="594" spans="1:54" x14ac:dyDescent="0.25">
      <c r="A594" s="1">
        <v>10398</v>
      </c>
      <c r="B594" s="1" t="s">
        <v>833</v>
      </c>
      <c r="C594" s="1">
        <v>70941900</v>
      </c>
      <c r="D594" s="1" t="s">
        <v>1369</v>
      </c>
      <c r="E594" s="1" t="s">
        <v>834</v>
      </c>
      <c r="F594" s="1" t="s">
        <v>1301</v>
      </c>
      <c r="G594" s="27">
        <v>0.81063504208110171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29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 t="s">
        <v>1355</v>
      </c>
    </row>
    <row r="595" spans="1:54" x14ac:dyDescent="0.25">
      <c r="A595" s="1">
        <v>10399</v>
      </c>
      <c r="B595" s="1" t="s">
        <v>835</v>
      </c>
      <c r="C595" s="1">
        <v>70941900</v>
      </c>
      <c r="D595" s="1" t="s">
        <v>1369</v>
      </c>
      <c r="E595" s="1" t="s">
        <v>834</v>
      </c>
      <c r="F595" s="1" t="s">
        <v>1301</v>
      </c>
      <c r="G595" s="27">
        <v>0.90750256937307294</v>
      </c>
      <c r="H595" s="1">
        <v>0</v>
      </c>
      <c r="I595" s="1">
        <v>150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156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167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 t="s">
        <v>1354</v>
      </c>
    </row>
    <row r="596" spans="1:54" x14ac:dyDescent="0.25">
      <c r="A596" s="1">
        <v>10405</v>
      </c>
      <c r="B596" s="1" t="s">
        <v>836</v>
      </c>
      <c r="C596" s="1">
        <v>70941900</v>
      </c>
      <c r="D596" s="1" t="s">
        <v>1369</v>
      </c>
      <c r="E596" s="1" t="s">
        <v>834</v>
      </c>
      <c r="F596" s="1" t="s">
        <v>1301</v>
      </c>
      <c r="G596" s="27">
        <v>0.91925465838509313</v>
      </c>
      <c r="H596" s="1">
        <v>0</v>
      </c>
      <c r="I596" s="1">
        <v>0</v>
      </c>
      <c r="J596" s="1">
        <v>0</v>
      </c>
      <c r="K596" s="1">
        <v>0</v>
      </c>
      <c r="L596" s="1">
        <v>58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43</v>
      </c>
      <c r="AT596" s="1">
        <v>169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 t="s">
        <v>1353</v>
      </c>
    </row>
    <row r="597" spans="1:54" x14ac:dyDescent="0.25">
      <c r="A597" s="1">
        <v>10408</v>
      </c>
      <c r="B597" s="1" t="s">
        <v>837</v>
      </c>
      <c r="C597" s="1">
        <v>70941900</v>
      </c>
      <c r="D597" s="1" t="s">
        <v>1369</v>
      </c>
      <c r="E597" s="1" t="s">
        <v>834</v>
      </c>
      <c r="F597" s="1" t="s">
        <v>1301</v>
      </c>
      <c r="G597" s="27">
        <v>0.91970802919708028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130</v>
      </c>
      <c r="X597" s="1">
        <v>0</v>
      </c>
      <c r="Y597" s="1">
        <v>70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 t="s">
        <v>1355</v>
      </c>
    </row>
    <row r="598" spans="1:54" x14ac:dyDescent="0.25">
      <c r="A598" s="1">
        <v>10419</v>
      </c>
      <c r="B598" s="1" t="s">
        <v>1339</v>
      </c>
      <c r="C598" s="1">
        <v>70954200</v>
      </c>
      <c r="D598" s="1" t="s">
        <v>1369</v>
      </c>
      <c r="E598" s="1" t="s">
        <v>838</v>
      </c>
      <c r="F598" s="1" t="s">
        <v>1301</v>
      </c>
      <c r="G598" s="27">
        <v>0.91089108910891092</v>
      </c>
      <c r="H598" s="1">
        <v>0</v>
      </c>
      <c r="I598" s="1">
        <v>60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80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113</v>
      </c>
      <c r="AT598" s="1">
        <v>114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 t="s">
        <v>1355</v>
      </c>
    </row>
    <row r="599" spans="1:54" x14ac:dyDescent="0.25">
      <c r="A599" s="1">
        <v>10432</v>
      </c>
      <c r="B599" s="1" t="s">
        <v>839</v>
      </c>
      <c r="C599" s="1">
        <v>70981700</v>
      </c>
      <c r="D599" s="1" t="s">
        <v>1369</v>
      </c>
      <c r="E599" s="1" t="s">
        <v>840</v>
      </c>
      <c r="F599" s="1" t="s">
        <v>1301</v>
      </c>
      <c r="G599" s="27">
        <v>0.91379310344827591</v>
      </c>
      <c r="H599" s="1">
        <v>0</v>
      </c>
      <c r="I599" s="1">
        <v>0</v>
      </c>
      <c r="J599" s="1">
        <v>0</v>
      </c>
      <c r="K599" s="1">
        <v>0</v>
      </c>
      <c r="L599" s="1">
        <v>46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40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52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 t="s">
        <v>1350</v>
      </c>
    </row>
    <row r="600" spans="1:54" x14ac:dyDescent="0.25">
      <c r="A600" s="1">
        <v>10433</v>
      </c>
      <c r="B600" s="1" t="s">
        <v>841</v>
      </c>
      <c r="C600" s="1">
        <v>70981700</v>
      </c>
      <c r="D600" s="1" t="s">
        <v>1369</v>
      </c>
      <c r="E600" s="1" t="s">
        <v>840</v>
      </c>
      <c r="F600" s="1" t="s">
        <v>1301</v>
      </c>
      <c r="G600" s="27">
        <v>0.86602870813397126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30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 t="s">
        <v>1355</v>
      </c>
    </row>
    <row r="601" spans="1:54" x14ac:dyDescent="0.25">
      <c r="A601" s="1">
        <v>10453</v>
      </c>
      <c r="B601" s="1" t="s">
        <v>842</v>
      </c>
      <c r="C601" s="1">
        <v>70856400</v>
      </c>
      <c r="D601" s="1" t="s">
        <v>1369</v>
      </c>
      <c r="E601" s="1" t="s">
        <v>843</v>
      </c>
      <c r="F601" s="1" t="s">
        <v>1301</v>
      </c>
      <c r="G601" s="27">
        <v>0.94280078895463515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48</v>
      </c>
      <c r="U601" s="1">
        <v>77</v>
      </c>
      <c r="V601" s="1">
        <v>0</v>
      </c>
      <c r="W601" s="1">
        <v>63</v>
      </c>
      <c r="X601" s="1">
        <v>65</v>
      </c>
      <c r="Y601" s="1">
        <v>0</v>
      </c>
      <c r="Z601" s="1">
        <v>0</v>
      </c>
      <c r="AA601" s="1">
        <v>0</v>
      </c>
      <c r="AB601" s="1">
        <v>40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 t="s">
        <v>1355</v>
      </c>
    </row>
    <row r="602" spans="1:54" x14ac:dyDescent="0.25">
      <c r="A602" s="1">
        <v>10456</v>
      </c>
      <c r="B602" s="1" t="s">
        <v>844</v>
      </c>
      <c r="C602" s="1">
        <v>70856400</v>
      </c>
      <c r="D602" s="1" t="s">
        <v>1369</v>
      </c>
      <c r="E602" s="1" t="s">
        <v>843</v>
      </c>
      <c r="F602" s="1" t="s">
        <v>1301</v>
      </c>
      <c r="G602" s="27">
        <v>0.92971887550200805</v>
      </c>
      <c r="H602" s="1">
        <v>0</v>
      </c>
      <c r="I602" s="1">
        <v>0</v>
      </c>
      <c r="J602" s="1">
        <v>0</v>
      </c>
      <c r="K602" s="1">
        <v>0</v>
      </c>
      <c r="L602" s="1">
        <v>73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59</v>
      </c>
      <c r="AT602" s="1">
        <v>158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 t="s">
        <v>1354</v>
      </c>
    </row>
    <row r="603" spans="1:54" x14ac:dyDescent="0.25">
      <c r="A603" s="1">
        <v>10470</v>
      </c>
      <c r="B603" s="1" t="s">
        <v>845</v>
      </c>
      <c r="C603" s="1">
        <v>70856400</v>
      </c>
      <c r="D603" s="1" t="s">
        <v>1369</v>
      </c>
      <c r="E603" s="1" t="s">
        <v>843</v>
      </c>
      <c r="F603" s="1" t="s">
        <v>1301</v>
      </c>
      <c r="G603" s="27">
        <v>0.85974499089253187</v>
      </c>
      <c r="H603" s="1">
        <v>0</v>
      </c>
      <c r="I603" s="1">
        <v>0</v>
      </c>
      <c r="J603" s="1">
        <v>0</v>
      </c>
      <c r="K603" s="1">
        <v>0</v>
      </c>
      <c r="L603" s="1">
        <v>89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 t="s">
        <v>1355</v>
      </c>
    </row>
    <row r="604" spans="1:54" x14ac:dyDescent="0.25">
      <c r="A604" s="1">
        <v>10487</v>
      </c>
      <c r="B604" s="1" t="s">
        <v>846</v>
      </c>
      <c r="C604" s="1">
        <v>65120724</v>
      </c>
      <c r="D604" s="1" t="s">
        <v>1369</v>
      </c>
      <c r="E604" s="1" t="s">
        <v>843</v>
      </c>
      <c r="F604" s="1" t="s">
        <v>1302</v>
      </c>
      <c r="G604" s="27">
        <v>0.72676056338028172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56</v>
      </c>
      <c r="X604" s="1">
        <v>54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69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 t="s">
        <v>1355</v>
      </c>
    </row>
    <row r="605" spans="1:54" x14ac:dyDescent="0.25">
      <c r="A605" s="1">
        <v>10496</v>
      </c>
      <c r="B605" s="1" t="s">
        <v>847</v>
      </c>
      <c r="C605" s="1">
        <v>65044065</v>
      </c>
      <c r="D605" s="1" t="s">
        <v>1369</v>
      </c>
      <c r="E605" s="1" t="s">
        <v>843</v>
      </c>
      <c r="F605" s="1" t="s">
        <v>1302</v>
      </c>
      <c r="G605" s="27">
        <v>0.86742424242424243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84</v>
      </c>
      <c r="V605" s="1">
        <v>0</v>
      </c>
      <c r="W605" s="1">
        <v>87</v>
      </c>
      <c r="X605" s="1">
        <v>79</v>
      </c>
      <c r="Y605" s="1">
        <v>73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82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 t="s">
        <v>1353</v>
      </c>
    </row>
    <row r="606" spans="1:54" x14ac:dyDescent="0.25">
      <c r="A606" s="1">
        <v>10500</v>
      </c>
      <c r="B606" s="1" t="s">
        <v>848</v>
      </c>
      <c r="C606" s="1">
        <v>65154767</v>
      </c>
      <c r="D606" s="1" t="s">
        <v>1369</v>
      </c>
      <c r="E606" s="1" t="s">
        <v>843</v>
      </c>
      <c r="F606" s="1" t="s">
        <v>1302</v>
      </c>
      <c r="G606" s="27">
        <v>0.91176470588235292</v>
      </c>
      <c r="H606" s="1">
        <v>0</v>
      </c>
      <c r="I606" s="1">
        <v>43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66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 t="s">
        <v>1355</v>
      </c>
    </row>
    <row r="607" spans="1:54" x14ac:dyDescent="0.25">
      <c r="A607" s="1">
        <v>10501</v>
      </c>
      <c r="B607" s="1" t="s">
        <v>849</v>
      </c>
      <c r="C607" s="1">
        <v>65135213</v>
      </c>
      <c r="D607" s="1" t="s">
        <v>1369</v>
      </c>
      <c r="E607" s="1" t="s">
        <v>843</v>
      </c>
      <c r="F607" s="1" t="s">
        <v>1302</v>
      </c>
      <c r="G607" s="27">
        <v>0.81422924901185767</v>
      </c>
      <c r="H607" s="1">
        <v>0</v>
      </c>
      <c r="I607" s="1">
        <v>0</v>
      </c>
      <c r="J607" s="1">
        <v>0</v>
      </c>
      <c r="K607" s="1">
        <v>0</v>
      </c>
      <c r="L607" s="1">
        <v>58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41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 t="s">
        <v>1355</v>
      </c>
    </row>
    <row r="608" spans="1:54" x14ac:dyDescent="0.25">
      <c r="A608" s="1">
        <v>10507</v>
      </c>
      <c r="B608" s="1" t="s">
        <v>850</v>
      </c>
      <c r="C608" s="1">
        <v>65044065</v>
      </c>
      <c r="D608" s="1" t="s">
        <v>1369</v>
      </c>
      <c r="E608" s="1" t="s">
        <v>843</v>
      </c>
      <c r="F608" s="1" t="s">
        <v>1302</v>
      </c>
      <c r="G608" s="27">
        <v>0.88410991636798086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81</v>
      </c>
      <c r="AJ608" s="1">
        <v>0</v>
      </c>
      <c r="AK608" s="1">
        <v>0</v>
      </c>
      <c r="AL608" s="1">
        <v>172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177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 t="s">
        <v>1355</v>
      </c>
    </row>
    <row r="609" spans="1:54" x14ac:dyDescent="0.25">
      <c r="A609" s="1">
        <v>10516</v>
      </c>
      <c r="B609" s="1" t="s">
        <v>851</v>
      </c>
      <c r="C609" s="1">
        <v>70880300</v>
      </c>
      <c r="D609" s="1" t="s">
        <v>1369</v>
      </c>
      <c r="E609" s="1" t="s">
        <v>852</v>
      </c>
      <c r="F609" s="1" t="s">
        <v>1301</v>
      </c>
      <c r="G609" s="27">
        <v>0.90625</v>
      </c>
      <c r="H609" s="1">
        <v>0</v>
      </c>
      <c r="I609" s="1">
        <v>34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25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 t="s">
        <v>1355</v>
      </c>
    </row>
    <row r="610" spans="1:54" x14ac:dyDescent="0.25">
      <c r="A610" s="1">
        <v>10526</v>
      </c>
      <c r="B610" s="1" t="s">
        <v>853</v>
      </c>
      <c r="C610" s="1">
        <v>70902400</v>
      </c>
      <c r="D610" s="1" t="s">
        <v>1369</v>
      </c>
      <c r="E610" s="1" t="s">
        <v>854</v>
      </c>
      <c r="F610" s="1" t="s">
        <v>1301</v>
      </c>
      <c r="G610" s="27">
        <v>0.89005235602094246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51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45</v>
      </c>
      <c r="AM610" s="1">
        <v>0</v>
      </c>
      <c r="AN610" s="1">
        <v>0</v>
      </c>
      <c r="AO610" s="1">
        <v>0</v>
      </c>
      <c r="AP610" s="1">
        <v>26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 t="s">
        <v>1355</v>
      </c>
    </row>
    <row r="611" spans="1:54" x14ac:dyDescent="0.25">
      <c r="A611" s="1">
        <v>10541</v>
      </c>
      <c r="B611" s="1" t="s">
        <v>855</v>
      </c>
      <c r="C611" s="1">
        <v>71499900</v>
      </c>
      <c r="D611" s="1" t="s">
        <v>1369</v>
      </c>
      <c r="E611" s="1" t="s">
        <v>856</v>
      </c>
      <c r="F611" s="1" t="s">
        <v>1322</v>
      </c>
      <c r="G611" s="27">
        <v>0.9256055363321799</v>
      </c>
      <c r="H611" s="1">
        <v>0</v>
      </c>
      <c r="I611" s="1">
        <v>266</v>
      </c>
      <c r="J611" s="1">
        <v>0</v>
      </c>
      <c r="K611" s="1">
        <v>0</v>
      </c>
      <c r="L611" s="1">
        <v>298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 t="s">
        <v>1348</v>
      </c>
    </row>
    <row r="612" spans="1:54" x14ac:dyDescent="0.25">
      <c r="A612" s="1">
        <v>10542</v>
      </c>
      <c r="B612" s="1" t="s">
        <v>857</v>
      </c>
      <c r="C612" s="1">
        <v>70925500</v>
      </c>
      <c r="D612" s="1" t="s">
        <v>1369</v>
      </c>
      <c r="E612" s="1" t="s">
        <v>856</v>
      </c>
      <c r="F612" s="1" t="s">
        <v>1301</v>
      </c>
      <c r="G612" s="27">
        <v>0.92753623188405798</v>
      </c>
      <c r="H612" s="1">
        <v>0</v>
      </c>
      <c r="I612" s="1">
        <v>0</v>
      </c>
      <c r="J612" s="1">
        <v>0</v>
      </c>
      <c r="K612" s="1">
        <v>0</v>
      </c>
      <c r="L612" s="1">
        <v>54</v>
      </c>
      <c r="M612" s="1">
        <v>0</v>
      </c>
      <c r="N612" s="1">
        <v>0</v>
      </c>
      <c r="O612" s="1">
        <v>0</v>
      </c>
      <c r="P612" s="1">
        <v>0</v>
      </c>
      <c r="Q612" s="1">
        <v>80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 t="s">
        <v>1352</v>
      </c>
    </row>
    <row r="613" spans="1:54" x14ac:dyDescent="0.25">
      <c r="A613" s="1">
        <v>10543</v>
      </c>
      <c r="B613" s="1" t="s">
        <v>858</v>
      </c>
      <c r="C613" s="1">
        <v>70925500</v>
      </c>
      <c r="D613" s="1" t="s">
        <v>1369</v>
      </c>
      <c r="E613" s="1" t="s">
        <v>856</v>
      </c>
      <c r="F613" s="1" t="s">
        <v>1301</v>
      </c>
      <c r="G613" s="27">
        <v>0.90379746835443042</v>
      </c>
      <c r="H613" s="1">
        <v>0</v>
      </c>
      <c r="I613" s="1">
        <v>0</v>
      </c>
      <c r="J613" s="1">
        <v>0</v>
      </c>
      <c r="K613" s="1">
        <v>0</v>
      </c>
      <c r="L613" s="1">
        <v>55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36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67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 t="s">
        <v>1354</v>
      </c>
    </row>
    <row r="614" spans="1:54" x14ac:dyDescent="0.25">
      <c r="A614" s="1">
        <v>10544</v>
      </c>
      <c r="B614" s="1" t="s">
        <v>859</v>
      </c>
      <c r="C614" s="1">
        <v>70925500</v>
      </c>
      <c r="D614" s="1" t="s">
        <v>1369</v>
      </c>
      <c r="E614" s="1" t="s">
        <v>856</v>
      </c>
      <c r="F614" s="1" t="s">
        <v>1301</v>
      </c>
      <c r="G614" s="27">
        <v>0.93932038834951459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139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191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 t="s">
        <v>1355</v>
      </c>
    </row>
    <row r="615" spans="1:54" x14ac:dyDescent="0.25">
      <c r="A615" s="1">
        <v>10545</v>
      </c>
      <c r="B615" s="1" t="s">
        <v>860</v>
      </c>
      <c r="C615" s="1">
        <v>70925500</v>
      </c>
      <c r="D615" s="1" t="s">
        <v>1369</v>
      </c>
      <c r="E615" s="1" t="s">
        <v>856</v>
      </c>
      <c r="F615" s="1" t="s">
        <v>1301</v>
      </c>
      <c r="G615" s="27">
        <v>0.93018018018018023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54</v>
      </c>
      <c r="U615" s="1">
        <v>103</v>
      </c>
      <c r="V615" s="1">
        <v>0</v>
      </c>
      <c r="W615" s="1">
        <v>58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 t="s">
        <v>1354</v>
      </c>
    </row>
    <row r="616" spans="1:54" x14ac:dyDescent="0.25">
      <c r="A616" s="1">
        <v>10551</v>
      </c>
      <c r="B616" s="1" t="s">
        <v>861</v>
      </c>
      <c r="C616" s="1">
        <v>70925500</v>
      </c>
      <c r="D616" s="1" t="s">
        <v>1369</v>
      </c>
      <c r="E616" s="1" t="s">
        <v>856</v>
      </c>
      <c r="F616" s="1" t="s">
        <v>1301</v>
      </c>
      <c r="G616" s="27">
        <v>0.95673076923076927</v>
      </c>
      <c r="H616" s="1">
        <v>0</v>
      </c>
      <c r="I616" s="1">
        <v>30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 t="s">
        <v>1354</v>
      </c>
    </row>
    <row r="617" spans="1:54" x14ac:dyDescent="0.25">
      <c r="A617" s="1">
        <v>10573</v>
      </c>
      <c r="B617" s="1" t="s">
        <v>862</v>
      </c>
      <c r="C617" s="1">
        <v>69255300</v>
      </c>
      <c r="D617" s="1" t="s">
        <v>1369</v>
      </c>
      <c r="E617" s="1" t="s">
        <v>767</v>
      </c>
      <c r="F617" s="1" t="s">
        <v>1301</v>
      </c>
      <c r="G617" s="27">
        <v>0.93413173652694614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44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35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 t="s">
        <v>1355</v>
      </c>
    </row>
    <row r="618" spans="1:54" x14ac:dyDescent="0.25">
      <c r="A618" s="1">
        <v>13193</v>
      </c>
      <c r="B618" s="1" t="s">
        <v>278</v>
      </c>
      <c r="C618" s="1">
        <v>62000810</v>
      </c>
      <c r="D618" s="1" t="s">
        <v>1360</v>
      </c>
      <c r="E618" s="1" t="s">
        <v>108</v>
      </c>
      <c r="F618" s="1" t="s">
        <v>1303</v>
      </c>
      <c r="G618" s="27">
        <v>0.83867210250436808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11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 t="s">
        <v>1349</v>
      </c>
    </row>
    <row r="619" spans="1:54" x14ac:dyDescent="0.25">
      <c r="A619" s="1">
        <v>14609</v>
      </c>
      <c r="B619" s="1" t="s">
        <v>1023</v>
      </c>
      <c r="C619" s="1">
        <v>65123055</v>
      </c>
      <c r="D619" s="1" t="s">
        <v>1362</v>
      </c>
      <c r="E619" s="1" t="s">
        <v>144</v>
      </c>
      <c r="F619" s="1" t="s">
        <v>1302</v>
      </c>
      <c r="G619" s="27">
        <v>0.84695711049191424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91</v>
      </c>
      <c r="U619" s="1">
        <v>0</v>
      </c>
      <c r="V619" s="1">
        <v>0</v>
      </c>
      <c r="W619" s="1">
        <v>0</v>
      </c>
      <c r="X619" s="1">
        <v>60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 t="s">
        <v>1355</v>
      </c>
    </row>
    <row r="620" spans="1:54" x14ac:dyDescent="0.25">
      <c r="A620" s="1">
        <v>18009</v>
      </c>
      <c r="B620" s="1" t="s">
        <v>1099</v>
      </c>
      <c r="C620" s="1">
        <v>69160100</v>
      </c>
      <c r="D620" s="1" t="s">
        <v>1365</v>
      </c>
      <c r="E620" s="1" t="s">
        <v>480</v>
      </c>
      <c r="F620" s="1" t="s">
        <v>1301</v>
      </c>
      <c r="G620" s="27">
        <v>0.8154296875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34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24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 t="s">
        <v>1355</v>
      </c>
    </row>
    <row r="621" spans="1:54" x14ac:dyDescent="0.25">
      <c r="A621" s="1">
        <v>10584</v>
      </c>
      <c r="B621" s="1" t="s">
        <v>863</v>
      </c>
      <c r="C621" s="1">
        <v>70925500</v>
      </c>
      <c r="D621" s="1" t="s">
        <v>1369</v>
      </c>
      <c r="E621" s="1" t="s">
        <v>856</v>
      </c>
      <c r="F621" s="1" t="s">
        <v>1301</v>
      </c>
      <c r="G621" s="27">
        <v>0.80252017680821586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94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 t="s">
        <v>1355</v>
      </c>
    </row>
    <row r="622" spans="1:54" x14ac:dyDescent="0.25">
      <c r="A622" s="1">
        <v>10592</v>
      </c>
      <c r="B622" s="1" t="s">
        <v>864</v>
      </c>
      <c r="C622" s="1">
        <v>70925500</v>
      </c>
      <c r="D622" s="1" t="s">
        <v>1369</v>
      </c>
      <c r="E622" s="1" t="s">
        <v>856</v>
      </c>
      <c r="F622" s="1" t="s">
        <v>1301</v>
      </c>
      <c r="G622" s="27">
        <v>0.92307692307692313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43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26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 t="s">
        <v>1355</v>
      </c>
    </row>
    <row r="623" spans="1:54" x14ac:dyDescent="0.25">
      <c r="A623" s="1">
        <v>10632</v>
      </c>
      <c r="B623" s="1" t="s">
        <v>865</v>
      </c>
      <c r="C623" s="1">
        <v>65114878</v>
      </c>
      <c r="D623" s="1" t="s">
        <v>1369</v>
      </c>
      <c r="E623" s="1" t="s">
        <v>767</v>
      </c>
      <c r="F623" s="1" t="s">
        <v>1302</v>
      </c>
      <c r="G623" s="27">
        <v>0.93251533742331283</v>
      </c>
      <c r="H623" s="1">
        <v>0</v>
      </c>
      <c r="I623" s="1">
        <v>0</v>
      </c>
      <c r="J623" s="1">
        <v>0</v>
      </c>
      <c r="K623" s="1">
        <v>0</v>
      </c>
      <c r="L623" s="1">
        <v>138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 t="s">
        <v>1355</v>
      </c>
    </row>
    <row r="624" spans="1:54" x14ac:dyDescent="0.25">
      <c r="A624" s="1">
        <v>10642</v>
      </c>
      <c r="B624" s="1" t="s">
        <v>866</v>
      </c>
      <c r="C624" s="1">
        <v>70934900</v>
      </c>
      <c r="D624" s="1" t="s">
        <v>1369</v>
      </c>
      <c r="E624" s="1" t="s">
        <v>867</v>
      </c>
      <c r="F624" s="1" t="s">
        <v>1301</v>
      </c>
      <c r="G624" s="27">
        <v>0.92028985507246375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130</v>
      </c>
      <c r="AY624" s="1">
        <v>0</v>
      </c>
      <c r="AZ624" s="1">
        <v>0</v>
      </c>
      <c r="BA624" s="1">
        <v>0</v>
      </c>
      <c r="BB624" s="1" t="s">
        <v>1355</v>
      </c>
    </row>
    <row r="625" spans="1:54" x14ac:dyDescent="0.25">
      <c r="A625" s="1">
        <v>10645</v>
      </c>
      <c r="B625" s="1" t="s">
        <v>868</v>
      </c>
      <c r="C625" s="1">
        <v>70934900</v>
      </c>
      <c r="D625" s="1" t="s">
        <v>1369</v>
      </c>
      <c r="E625" s="1" t="s">
        <v>867</v>
      </c>
      <c r="F625" s="1" t="s">
        <v>1301</v>
      </c>
      <c r="G625" s="27">
        <v>0.88082901554404147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66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 t="s">
        <v>1354</v>
      </c>
    </row>
    <row r="626" spans="1:54" x14ac:dyDescent="0.25">
      <c r="A626" s="1">
        <v>10658</v>
      </c>
      <c r="B626" s="1" t="s">
        <v>869</v>
      </c>
      <c r="C626" s="1">
        <v>65030216</v>
      </c>
      <c r="D626" s="1" t="s">
        <v>1369</v>
      </c>
      <c r="E626" s="1" t="s">
        <v>867</v>
      </c>
      <c r="F626" s="1" t="s">
        <v>1302</v>
      </c>
      <c r="G626" s="27">
        <v>0.75870445344129556</v>
      </c>
      <c r="H626" s="1">
        <v>0</v>
      </c>
      <c r="I626" s="1">
        <v>0</v>
      </c>
      <c r="J626" s="1">
        <v>0</v>
      </c>
      <c r="K626" s="1">
        <v>0</v>
      </c>
      <c r="L626" s="1">
        <v>88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87</v>
      </c>
      <c r="V626" s="1">
        <v>0</v>
      </c>
      <c r="W626" s="1">
        <v>0</v>
      </c>
      <c r="X626" s="1">
        <v>87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87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 t="s">
        <v>1355</v>
      </c>
    </row>
    <row r="627" spans="1:54" x14ac:dyDescent="0.25">
      <c r="A627" s="1">
        <v>10663</v>
      </c>
      <c r="B627" s="1" t="s">
        <v>870</v>
      </c>
      <c r="C627" s="1">
        <v>69072600</v>
      </c>
      <c r="D627" s="1" t="s">
        <v>1369</v>
      </c>
      <c r="E627" s="1" t="s">
        <v>871</v>
      </c>
      <c r="F627" s="1" t="s">
        <v>1301</v>
      </c>
      <c r="G627" s="27">
        <v>0.91218872870249013</v>
      </c>
      <c r="H627" s="1">
        <v>0</v>
      </c>
      <c r="I627" s="1">
        <v>0</v>
      </c>
      <c r="J627" s="1">
        <v>0</v>
      </c>
      <c r="K627" s="1">
        <v>0</v>
      </c>
      <c r="L627" s="1">
        <v>123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123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55</v>
      </c>
      <c r="AY627" s="1">
        <v>0</v>
      </c>
      <c r="AZ627" s="1">
        <v>0</v>
      </c>
      <c r="BA627" s="1">
        <v>0</v>
      </c>
      <c r="BB627" s="1" t="s">
        <v>1354</v>
      </c>
    </row>
    <row r="628" spans="1:54" x14ac:dyDescent="0.25">
      <c r="A628" s="1">
        <v>10666</v>
      </c>
      <c r="B628" s="1" t="s">
        <v>872</v>
      </c>
      <c r="C628" s="1">
        <v>69072600</v>
      </c>
      <c r="D628" s="1" t="s">
        <v>1369</v>
      </c>
      <c r="E628" s="1" t="s">
        <v>871</v>
      </c>
      <c r="F628" s="1" t="s">
        <v>1301</v>
      </c>
      <c r="G628" s="27">
        <v>0.920844327176781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66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47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 t="s">
        <v>1354</v>
      </c>
    </row>
    <row r="629" spans="1:54" x14ac:dyDescent="0.25">
      <c r="A629" s="1">
        <v>10696</v>
      </c>
      <c r="B629" s="1" t="s">
        <v>873</v>
      </c>
      <c r="C629" s="1">
        <v>69071801</v>
      </c>
      <c r="D629" s="1" t="s">
        <v>1369</v>
      </c>
      <c r="E629" s="1" t="s">
        <v>874</v>
      </c>
      <c r="F629" s="1" t="s">
        <v>1301</v>
      </c>
      <c r="G629" s="27">
        <v>0.79104477611940294</v>
      </c>
      <c r="H629" s="1">
        <v>0</v>
      </c>
      <c r="I629" s="1">
        <v>0</v>
      </c>
      <c r="J629" s="1">
        <v>0</v>
      </c>
      <c r="K629" s="1">
        <v>0</v>
      </c>
      <c r="L629" s="1">
        <v>58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 t="s">
        <v>1355</v>
      </c>
    </row>
    <row r="630" spans="1:54" x14ac:dyDescent="0.25">
      <c r="A630" s="1">
        <v>10697</v>
      </c>
      <c r="B630" s="1" t="s">
        <v>875</v>
      </c>
      <c r="C630" s="1">
        <v>69071801</v>
      </c>
      <c r="D630" s="1" t="s">
        <v>1369</v>
      </c>
      <c r="E630" s="1" t="s">
        <v>874</v>
      </c>
      <c r="F630" s="1" t="s">
        <v>1301</v>
      </c>
      <c r="G630" s="27">
        <v>0.9311827956989247</v>
      </c>
      <c r="H630" s="1">
        <v>0</v>
      </c>
      <c r="I630" s="1">
        <v>126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153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43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186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 t="s">
        <v>1355</v>
      </c>
    </row>
    <row r="631" spans="1:54" x14ac:dyDescent="0.25">
      <c r="A631" s="1">
        <v>10711</v>
      </c>
      <c r="B631" s="1" t="s">
        <v>876</v>
      </c>
      <c r="C631" s="1">
        <v>65155681</v>
      </c>
      <c r="D631" s="1" t="s">
        <v>1369</v>
      </c>
      <c r="E631" s="1" t="s">
        <v>874</v>
      </c>
      <c r="F631" s="1" t="s">
        <v>1302</v>
      </c>
      <c r="G631" s="27">
        <v>0.8352638352638353</v>
      </c>
      <c r="H631" s="1">
        <v>0</v>
      </c>
      <c r="I631" s="1">
        <v>149</v>
      </c>
      <c r="J631" s="1">
        <v>0</v>
      </c>
      <c r="K631" s="1">
        <v>0</v>
      </c>
      <c r="L631" s="1">
        <v>236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 t="s">
        <v>1355</v>
      </c>
    </row>
    <row r="632" spans="1:54" x14ac:dyDescent="0.25">
      <c r="A632" s="1">
        <v>10717</v>
      </c>
      <c r="B632" s="1" t="s">
        <v>877</v>
      </c>
      <c r="C632" s="1">
        <v>65085235</v>
      </c>
      <c r="D632" s="1" t="s">
        <v>1369</v>
      </c>
      <c r="E632" s="1" t="s">
        <v>874</v>
      </c>
      <c r="F632" s="1" t="s">
        <v>1302</v>
      </c>
      <c r="G632" s="27">
        <v>0.91860465116279066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80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113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 t="s">
        <v>1355</v>
      </c>
    </row>
    <row r="633" spans="1:54" x14ac:dyDescent="0.25">
      <c r="A633" s="1">
        <v>10721</v>
      </c>
      <c r="B633" s="1" t="s">
        <v>878</v>
      </c>
      <c r="C633" s="1">
        <v>65155494</v>
      </c>
      <c r="D633" s="1" t="s">
        <v>1369</v>
      </c>
      <c r="E633" s="1" t="s">
        <v>874</v>
      </c>
      <c r="F633" s="1" t="s">
        <v>1302</v>
      </c>
      <c r="G633" s="27">
        <v>0.88222698072805139</v>
      </c>
      <c r="H633" s="1">
        <v>0</v>
      </c>
      <c r="I633" s="1">
        <v>27</v>
      </c>
      <c r="J633" s="1">
        <v>0</v>
      </c>
      <c r="K633" s="1">
        <v>0</v>
      </c>
      <c r="L633" s="1">
        <v>78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 t="s">
        <v>1352</v>
      </c>
    </row>
    <row r="634" spans="1:54" x14ac:dyDescent="0.25">
      <c r="A634" s="1">
        <v>10725</v>
      </c>
      <c r="B634" s="1" t="s">
        <v>879</v>
      </c>
      <c r="C634" s="1">
        <v>70937200</v>
      </c>
      <c r="D634" s="1" t="s">
        <v>1369</v>
      </c>
      <c r="E634" s="1" t="s">
        <v>880</v>
      </c>
      <c r="F634" s="1" t="s">
        <v>1301</v>
      </c>
      <c r="G634" s="27">
        <v>0.89876543209876547</v>
      </c>
      <c r="H634" s="1">
        <v>0</v>
      </c>
      <c r="I634" s="1">
        <v>0</v>
      </c>
      <c r="J634" s="1">
        <v>0</v>
      </c>
      <c r="K634" s="1">
        <v>0</v>
      </c>
      <c r="L634" s="1">
        <v>59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90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44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 t="s">
        <v>1354</v>
      </c>
    </row>
    <row r="635" spans="1:54" x14ac:dyDescent="0.25">
      <c r="A635" s="1">
        <v>10727</v>
      </c>
      <c r="B635" s="1" t="s">
        <v>266</v>
      </c>
      <c r="C635" s="1">
        <v>70937200</v>
      </c>
      <c r="D635" s="1" t="s">
        <v>1369</v>
      </c>
      <c r="E635" s="1" t="s">
        <v>880</v>
      </c>
      <c r="F635" s="1" t="s">
        <v>1301</v>
      </c>
      <c r="G635" s="27">
        <v>0.95104895104895104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38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 t="s">
        <v>1355</v>
      </c>
    </row>
    <row r="636" spans="1:54" x14ac:dyDescent="0.25">
      <c r="A636" s="1">
        <v>10734</v>
      </c>
      <c r="B636" s="1" t="s">
        <v>881</v>
      </c>
      <c r="C636" s="1">
        <v>73116300</v>
      </c>
      <c r="D636" s="1" t="s">
        <v>1369</v>
      </c>
      <c r="E636" s="1" t="s">
        <v>880</v>
      </c>
      <c r="F636" s="1" t="s">
        <v>1302</v>
      </c>
      <c r="G636" s="27">
        <v>0.83526682134570762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39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67</v>
      </c>
      <c r="AQ636" s="1">
        <v>0</v>
      </c>
      <c r="AR636" s="1">
        <v>0</v>
      </c>
      <c r="AS636" s="1">
        <v>0</v>
      </c>
      <c r="AT636" s="1">
        <v>62</v>
      </c>
      <c r="AU636" s="1">
        <v>0</v>
      </c>
      <c r="AV636" s="1">
        <v>0</v>
      </c>
      <c r="AW636" s="1">
        <v>39</v>
      </c>
      <c r="AX636" s="1">
        <v>0</v>
      </c>
      <c r="AY636" s="1">
        <v>0</v>
      </c>
      <c r="AZ636" s="1">
        <v>0</v>
      </c>
      <c r="BA636" s="1">
        <v>0</v>
      </c>
      <c r="BB636" s="1" t="s">
        <v>1355</v>
      </c>
    </row>
    <row r="637" spans="1:54" x14ac:dyDescent="0.25">
      <c r="A637" s="1">
        <v>10735</v>
      </c>
      <c r="B637" s="1" t="s">
        <v>882</v>
      </c>
      <c r="C637" s="1">
        <v>69073000</v>
      </c>
      <c r="D637" s="1" t="s">
        <v>1369</v>
      </c>
      <c r="E637" s="1" t="s">
        <v>883</v>
      </c>
      <c r="F637" s="1" t="s">
        <v>1301</v>
      </c>
      <c r="G637" s="27">
        <v>0.967741935483871</v>
      </c>
      <c r="H637" s="1">
        <v>0</v>
      </c>
      <c r="I637" s="1">
        <v>0</v>
      </c>
      <c r="J637" s="1">
        <v>0</v>
      </c>
      <c r="K637" s="1">
        <v>0</v>
      </c>
      <c r="L637" s="1">
        <v>47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30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 t="s">
        <v>1353</v>
      </c>
    </row>
    <row r="638" spans="1:54" x14ac:dyDescent="0.25">
      <c r="A638" s="1">
        <v>10749</v>
      </c>
      <c r="B638" s="1" t="s">
        <v>884</v>
      </c>
      <c r="C638" s="1">
        <v>69261400</v>
      </c>
      <c r="D638" s="1" t="s">
        <v>1369</v>
      </c>
      <c r="E638" s="1" t="s">
        <v>885</v>
      </c>
      <c r="F638" s="1" t="s">
        <v>1301</v>
      </c>
      <c r="G638" s="27">
        <v>0.88118811881188119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68</v>
      </c>
      <c r="V638" s="1">
        <v>0</v>
      </c>
      <c r="W638" s="1">
        <v>0</v>
      </c>
      <c r="X638" s="1">
        <v>56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77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 t="s">
        <v>1352</v>
      </c>
    </row>
    <row r="639" spans="1:54" x14ac:dyDescent="0.25">
      <c r="A639" s="1">
        <v>10751</v>
      </c>
      <c r="B639" s="1" t="s">
        <v>886</v>
      </c>
      <c r="C639" s="1">
        <v>69071700</v>
      </c>
      <c r="D639" s="1" t="s">
        <v>1369</v>
      </c>
      <c r="E639" s="1" t="s">
        <v>887</v>
      </c>
      <c r="F639" s="1" t="s">
        <v>1301</v>
      </c>
      <c r="G639" s="27">
        <v>0.94594594594594594</v>
      </c>
      <c r="H639" s="1">
        <v>0</v>
      </c>
      <c r="I639" s="1">
        <v>35</v>
      </c>
      <c r="J639" s="1">
        <v>0</v>
      </c>
      <c r="K639" s="1">
        <v>0</v>
      </c>
      <c r="L639" s="1">
        <v>62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 t="s">
        <v>1355</v>
      </c>
    </row>
    <row r="640" spans="1:54" x14ac:dyDescent="0.25">
      <c r="A640" s="1">
        <v>10773</v>
      </c>
      <c r="B640" s="1" t="s">
        <v>888</v>
      </c>
      <c r="C640" s="1">
        <v>65112425</v>
      </c>
      <c r="D640" s="1" t="s">
        <v>1369</v>
      </c>
      <c r="E640" s="1" t="s">
        <v>885</v>
      </c>
      <c r="F640" s="1" t="s">
        <v>1302</v>
      </c>
      <c r="G640" s="27">
        <v>0.85206258890469422</v>
      </c>
      <c r="H640" s="1">
        <v>0</v>
      </c>
      <c r="I640" s="1">
        <v>103</v>
      </c>
      <c r="J640" s="1">
        <v>0</v>
      </c>
      <c r="K640" s="1">
        <v>0</v>
      </c>
      <c r="L640" s="1">
        <v>74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113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63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 t="s">
        <v>1355</v>
      </c>
    </row>
    <row r="641" spans="1:54" x14ac:dyDescent="0.25">
      <c r="A641" s="1">
        <v>10780</v>
      </c>
      <c r="B641" s="1" t="s">
        <v>889</v>
      </c>
      <c r="C641" s="1">
        <v>71293900</v>
      </c>
      <c r="D641" s="1" t="s">
        <v>1369</v>
      </c>
      <c r="E641" s="1" t="s">
        <v>890</v>
      </c>
      <c r="F641" s="1" t="s">
        <v>1301</v>
      </c>
      <c r="G641" s="27">
        <v>0.89602169981916813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76</v>
      </c>
      <c r="AP641" s="1">
        <v>49</v>
      </c>
      <c r="AQ641" s="1">
        <v>0</v>
      </c>
      <c r="AR641" s="1">
        <v>0</v>
      </c>
      <c r="AS641" s="1">
        <v>0</v>
      </c>
      <c r="AT641" s="1">
        <v>136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 t="s">
        <v>1352</v>
      </c>
    </row>
    <row r="642" spans="1:54" x14ac:dyDescent="0.25">
      <c r="A642" s="1">
        <v>10781</v>
      </c>
      <c r="B642" s="1" t="s">
        <v>891</v>
      </c>
      <c r="C642" s="1">
        <v>71293900</v>
      </c>
      <c r="D642" s="1" t="s">
        <v>1369</v>
      </c>
      <c r="E642" s="1" t="s">
        <v>890</v>
      </c>
      <c r="F642" s="1" t="s">
        <v>1301</v>
      </c>
      <c r="G642" s="27">
        <v>0.9382022471910112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63</v>
      </c>
      <c r="S642" s="1">
        <v>0</v>
      </c>
      <c r="T642" s="1">
        <v>104</v>
      </c>
      <c r="U642" s="1">
        <v>0</v>
      </c>
      <c r="V642" s="1">
        <v>0</v>
      </c>
      <c r="W642" s="1">
        <v>58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47</v>
      </c>
      <c r="AY642" s="1">
        <v>0</v>
      </c>
      <c r="AZ642" s="1">
        <v>0</v>
      </c>
      <c r="BA642" s="1">
        <v>0</v>
      </c>
      <c r="BB642" s="1" t="s">
        <v>1352</v>
      </c>
    </row>
    <row r="643" spans="1:54" x14ac:dyDescent="0.25">
      <c r="A643" s="1">
        <v>10792</v>
      </c>
      <c r="B643" s="1" t="s">
        <v>892</v>
      </c>
      <c r="C643" s="1">
        <v>71293900</v>
      </c>
      <c r="D643" s="1" t="s">
        <v>1369</v>
      </c>
      <c r="E643" s="1" t="s">
        <v>890</v>
      </c>
      <c r="F643" s="1" t="s">
        <v>1301</v>
      </c>
      <c r="G643" s="27">
        <v>0.94759825327510916</v>
      </c>
      <c r="H643" s="1">
        <v>0</v>
      </c>
      <c r="I643" s="1">
        <v>56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 t="s">
        <v>1355</v>
      </c>
    </row>
    <row r="644" spans="1:54" x14ac:dyDescent="0.25">
      <c r="A644" s="1">
        <v>10829</v>
      </c>
      <c r="B644" s="1" t="s">
        <v>893</v>
      </c>
      <c r="C644" s="1">
        <v>65687590</v>
      </c>
      <c r="D644" s="1" t="s">
        <v>1369</v>
      </c>
      <c r="E644" s="1" t="s">
        <v>890</v>
      </c>
      <c r="F644" s="1" t="s">
        <v>1302</v>
      </c>
      <c r="G644" s="27">
        <v>0.94514767932489452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98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 t="s">
        <v>1355</v>
      </c>
    </row>
    <row r="645" spans="1:54" x14ac:dyDescent="0.25">
      <c r="A645" s="1">
        <v>10830</v>
      </c>
      <c r="B645" s="1" t="s">
        <v>894</v>
      </c>
      <c r="C645" s="1">
        <v>65005804</v>
      </c>
      <c r="D645" s="1" t="s">
        <v>1369</v>
      </c>
      <c r="E645" s="1" t="s">
        <v>890</v>
      </c>
      <c r="F645" s="1" t="s">
        <v>1302</v>
      </c>
      <c r="G645" s="27">
        <v>0.94063926940639264</v>
      </c>
      <c r="H645" s="1">
        <v>0</v>
      </c>
      <c r="I645" s="1">
        <v>44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37</v>
      </c>
      <c r="AD645" s="1">
        <v>0</v>
      </c>
      <c r="AE645" s="1">
        <v>0</v>
      </c>
      <c r="AF645" s="1">
        <v>32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137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 t="s">
        <v>1355</v>
      </c>
    </row>
    <row r="646" spans="1:54" x14ac:dyDescent="0.25">
      <c r="A646" s="1">
        <v>10832</v>
      </c>
      <c r="B646" s="1" t="s">
        <v>895</v>
      </c>
      <c r="C646" s="1">
        <v>71119000</v>
      </c>
      <c r="D646" s="1" t="s">
        <v>1369</v>
      </c>
      <c r="E646" s="1" t="s">
        <v>890</v>
      </c>
      <c r="F646" s="1" t="s">
        <v>1302</v>
      </c>
      <c r="G646" s="27">
        <v>0.87128712871287128</v>
      </c>
      <c r="H646" s="1">
        <v>0</v>
      </c>
      <c r="I646" s="1">
        <v>163</v>
      </c>
      <c r="J646" s="1">
        <v>0</v>
      </c>
      <c r="K646" s="1">
        <v>0</v>
      </c>
      <c r="L646" s="1">
        <v>254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 t="s">
        <v>1354</v>
      </c>
    </row>
    <row r="647" spans="1:54" x14ac:dyDescent="0.25">
      <c r="A647" s="1">
        <v>10833</v>
      </c>
      <c r="B647" s="1" t="s">
        <v>896</v>
      </c>
      <c r="C647" s="1">
        <v>65042367</v>
      </c>
      <c r="D647" s="1" t="s">
        <v>1369</v>
      </c>
      <c r="E647" s="1" t="s">
        <v>890</v>
      </c>
      <c r="F647" s="1" t="s">
        <v>1302</v>
      </c>
      <c r="G647" s="27">
        <v>0.83918128654970758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85</v>
      </c>
      <c r="AY647" s="1">
        <v>0</v>
      </c>
      <c r="AZ647" s="1">
        <v>0</v>
      </c>
      <c r="BA647" s="1">
        <v>0</v>
      </c>
      <c r="BB647" s="1" t="s">
        <v>1355</v>
      </c>
    </row>
    <row r="648" spans="1:54" x14ac:dyDescent="0.25">
      <c r="A648" s="1">
        <v>10845</v>
      </c>
      <c r="B648" s="1" t="s">
        <v>897</v>
      </c>
      <c r="C648" s="1">
        <v>69073900</v>
      </c>
      <c r="D648" s="1" t="s">
        <v>1369</v>
      </c>
      <c r="E648" s="1" t="s">
        <v>898</v>
      </c>
      <c r="F648" s="1" t="s">
        <v>1301</v>
      </c>
      <c r="G648" s="27">
        <v>0.91242603550295853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47</v>
      </c>
      <c r="S648" s="1">
        <v>0</v>
      </c>
      <c r="T648" s="1">
        <v>41</v>
      </c>
      <c r="U648" s="1">
        <v>0</v>
      </c>
      <c r="V648" s="1">
        <v>0</v>
      </c>
      <c r="W648" s="1">
        <v>0</v>
      </c>
      <c r="X648" s="1">
        <v>46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46</v>
      </c>
      <c r="AT648" s="1">
        <v>43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 t="s">
        <v>1353</v>
      </c>
    </row>
    <row r="649" spans="1:54" x14ac:dyDescent="0.25">
      <c r="A649" s="1">
        <v>10873</v>
      </c>
      <c r="B649" s="1" t="s">
        <v>899</v>
      </c>
      <c r="C649" s="1">
        <v>69073200</v>
      </c>
      <c r="D649" s="1" t="s">
        <v>1369</v>
      </c>
      <c r="E649" s="1" t="s">
        <v>900</v>
      </c>
      <c r="F649" s="1" t="s">
        <v>1301</v>
      </c>
      <c r="G649" s="27">
        <v>0.75272727272727269</v>
      </c>
      <c r="H649" s="1">
        <v>0</v>
      </c>
      <c r="I649" s="1">
        <v>0</v>
      </c>
      <c r="J649" s="1">
        <v>0</v>
      </c>
      <c r="K649" s="1">
        <v>0</v>
      </c>
      <c r="L649" s="1">
        <v>46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 t="s">
        <v>1355</v>
      </c>
    </row>
    <row r="650" spans="1:54" x14ac:dyDescent="0.25">
      <c r="A650" s="1">
        <v>10911</v>
      </c>
      <c r="B650" s="1" t="s">
        <v>106</v>
      </c>
      <c r="C650" s="1">
        <v>62000660</v>
      </c>
      <c r="D650" s="1" t="s">
        <v>1371</v>
      </c>
      <c r="E650" s="1" t="s">
        <v>60</v>
      </c>
      <c r="F650" s="1" t="s">
        <v>1303</v>
      </c>
      <c r="G650" s="27">
        <v>0.92651757188498407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113</v>
      </c>
      <c r="Z650" s="1">
        <v>73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141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 t="s">
        <v>1349</v>
      </c>
    </row>
    <row r="651" spans="1:54" x14ac:dyDescent="0.25">
      <c r="A651" s="1">
        <v>10917</v>
      </c>
      <c r="B651" s="1" t="s">
        <v>903</v>
      </c>
      <c r="C651" s="1">
        <v>69265100</v>
      </c>
      <c r="D651" s="1" t="s">
        <v>1358</v>
      </c>
      <c r="E651" s="1" t="s">
        <v>904</v>
      </c>
      <c r="F651" s="1" t="s">
        <v>1301</v>
      </c>
      <c r="G651" s="27">
        <v>0.79034157832744401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208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 t="s">
        <v>1355</v>
      </c>
    </row>
    <row r="652" spans="1:54" x14ac:dyDescent="0.25">
      <c r="A652" s="1">
        <v>10967</v>
      </c>
      <c r="B652" s="1" t="s">
        <v>905</v>
      </c>
      <c r="C652" s="1">
        <v>70954900</v>
      </c>
      <c r="D652" s="1" t="s">
        <v>1359</v>
      </c>
      <c r="E652" s="1" t="s">
        <v>84</v>
      </c>
      <c r="F652" s="1" t="s">
        <v>1301</v>
      </c>
      <c r="G652" s="27">
        <v>0.801056338028169</v>
      </c>
      <c r="H652" s="1">
        <v>0</v>
      </c>
      <c r="I652" s="1">
        <v>0</v>
      </c>
      <c r="J652" s="1">
        <v>0</v>
      </c>
      <c r="K652" s="1">
        <v>0</v>
      </c>
      <c r="L652" s="1">
        <v>108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38</v>
      </c>
      <c r="AC652" s="1">
        <v>0</v>
      </c>
      <c r="AD652" s="1">
        <v>65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 t="s">
        <v>1355</v>
      </c>
    </row>
    <row r="653" spans="1:54" x14ac:dyDescent="0.25">
      <c r="A653" s="1">
        <v>10968</v>
      </c>
      <c r="B653" s="1" t="s">
        <v>906</v>
      </c>
      <c r="C653" s="1">
        <v>71102600</v>
      </c>
      <c r="D653" s="1" t="s">
        <v>1359</v>
      </c>
      <c r="E653" s="1" t="s">
        <v>78</v>
      </c>
      <c r="F653" s="1" t="s">
        <v>1301</v>
      </c>
      <c r="G653" s="27">
        <v>0.83512064343163539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193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98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 t="s">
        <v>1353</v>
      </c>
    </row>
    <row r="654" spans="1:54" x14ac:dyDescent="0.25">
      <c r="A654" s="1">
        <v>10970</v>
      </c>
      <c r="B654" s="1" t="s">
        <v>907</v>
      </c>
      <c r="C654" s="1">
        <v>70954900</v>
      </c>
      <c r="D654" s="1" t="s">
        <v>1359</v>
      </c>
      <c r="E654" s="1" t="s">
        <v>84</v>
      </c>
      <c r="F654" s="1" t="s">
        <v>1301</v>
      </c>
      <c r="G654" s="27">
        <v>0.80598455598455598</v>
      </c>
      <c r="H654" s="1">
        <v>0</v>
      </c>
      <c r="I654" s="1">
        <v>72</v>
      </c>
      <c r="J654" s="1">
        <v>0</v>
      </c>
      <c r="K654" s="1">
        <v>0</v>
      </c>
      <c r="L654" s="1">
        <v>487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78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 t="s">
        <v>1353</v>
      </c>
    </row>
    <row r="655" spans="1:54" x14ac:dyDescent="0.25">
      <c r="A655" s="1">
        <v>11034</v>
      </c>
      <c r="B655" s="1" t="s">
        <v>199</v>
      </c>
      <c r="C655" s="1">
        <v>62000810</v>
      </c>
      <c r="D655" s="1" t="s">
        <v>1360</v>
      </c>
      <c r="E655" s="1" t="s">
        <v>191</v>
      </c>
      <c r="F655" s="1" t="s">
        <v>1303</v>
      </c>
      <c r="G655" s="27">
        <v>0.9133663366336634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88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79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43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 t="s">
        <v>1349</v>
      </c>
    </row>
    <row r="656" spans="1:54" x14ac:dyDescent="0.25">
      <c r="A656" s="1">
        <v>11038</v>
      </c>
      <c r="B656" s="1" t="s">
        <v>200</v>
      </c>
      <c r="C656" s="1">
        <v>61999330</v>
      </c>
      <c r="D656" s="1" t="s">
        <v>1360</v>
      </c>
      <c r="E656" s="1" t="s">
        <v>201</v>
      </c>
      <c r="F656" s="1" t="s">
        <v>1303</v>
      </c>
      <c r="G656" s="27">
        <v>0.91954022988505746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64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28</v>
      </c>
      <c r="AY656" s="1">
        <v>0</v>
      </c>
      <c r="AZ656" s="1">
        <v>0</v>
      </c>
      <c r="BA656" s="1">
        <v>0</v>
      </c>
      <c r="BB656" s="1" t="s">
        <v>1349</v>
      </c>
    </row>
    <row r="657" spans="1:54" x14ac:dyDescent="0.25">
      <c r="A657" s="1">
        <v>11110</v>
      </c>
      <c r="B657" s="1" t="s">
        <v>911</v>
      </c>
      <c r="C657" s="1">
        <v>69041000</v>
      </c>
      <c r="D657" s="1" t="s">
        <v>1361</v>
      </c>
      <c r="E657" s="1" t="s">
        <v>912</v>
      </c>
      <c r="F657" s="1" t="s">
        <v>1301</v>
      </c>
      <c r="G657" s="27">
        <v>0.96666666666666667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26</v>
      </c>
      <c r="AY657" s="1">
        <v>0</v>
      </c>
      <c r="AZ657" s="1">
        <v>0</v>
      </c>
      <c r="BA657" s="1">
        <v>0</v>
      </c>
      <c r="BB657" s="1" t="s">
        <v>1355</v>
      </c>
    </row>
    <row r="658" spans="1:54" x14ac:dyDescent="0.25">
      <c r="A658" s="1">
        <v>11111</v>
      </c>
      <c r="B658" s="1" t="s">
        <v>913</v>
      </c>
      <c r="C658" s="1">
        <v>69040900</v>
      </c>
      <c r="D658" s="1" t="s">
        <v>1361</v>
      </c>
      <c r="E658" s="1" t="s">
        <v>914</v>
      </c>
      <c r="F658" s="1" t="s">
        <v>1301</v>
      </c>
      <c r="G658" s="27">
        <v>0.9504643962848297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73</v>
      </c>
      <c r="AY658" s="1">
        <v>0</v>
      </c>
      <c r="AZ658" s="1">
        <v>0</v>
      </c>
      <c r="BA658" s="1">
        <v>0</v>
      </c>
      <c r="BB658" s="1" t="s">
        <v>1351</v>
      </c>
    </row>
    <row r="659" spans="1:54" x14ac:dyDescent="0.25">
      <c r="A659" s="1">
        <v>11139</v>
      </c>
      <c r="B659" s="1" t="s">
        <v>560</v>
      </c>
      <c r="C659" s="1">
        <v>61999320</v>
      </c>
      <c r="D659" s="1" t="s">
        <v>1361</v>
      </c>
      <c r="E659" s="1" t="s">
        <v>115</v>
      </c>
      <c r="F659" s="1" t="s">
        <v>1303</v>
      </c>
      <c r="G659" s="27">
        <v>0.93095768374164811</v>
      </c>
      <c r="H659" s="1">
        <v>0</v>
      </c>
      <c r="I659" s="1">
        <v>0</v>
      </c>
      <c r="J659" s="1">
        <v>0</v>
      </c>
      <c r="K659" s="1">
        <v>0</v>
      </c>
      <c r="L659" s="1">
        <v>47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50</v>
      </c>
      <c r="U659" s="1">
        <v>0</v>
      </c>
      <c r="V659" s="1">
        <v>0</v>
      </c>
      <c r="W659" s="1">
        <v>0</v>
      </c>
      <c r="X659" s="1">
        <v>56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36</v>
      </c>
      <c r="AT659" s="1">
        <v>0</v>
      </c>
      <c r="AU659" s="1">
        <v>0</v>
      </c>
      <c r="AV659" s="1">
        <v>0</v>
      </c>
      <c r="AW659" s="1">
        <v>0</v>
      </c>
      <c r="AX659" s="1">
        <v>28</v>
      </c>
      <c r="AY659" s="1">
        <v>0</v>
      </c>
      <c r="AZ659" s="1">
        <v>0</v>
      </c>
      <c r="BA659" s="1">
        <v>0</v>
      </c>
      <c r="BB659" s="1" t="s">
        <v>1349</v>
      </c>
    </row>
    <row r="660" spans="1:54" x14ac:dyDescent="0.25">
      <c r="A660" s="1">
        <v>11144</v>
      </c>
      <c r="B660" s="1" t="s">
        <v>916</v>
      </c>
      <c r="C660" s="1">
        <v>65118004</v>
      </c>
      <c r="D660" s="1" t="s">
        <v>1361</v>
      </c>
      <c r="E660" s="1" t="s">
        <v>115</v>
      </c>
      <c r="F660" s="1" t="s">
        <v>1302</v>
      </c>
      <c r="G660" s="27">
        <v>0.88652482269503541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53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 t="s">
        <v>1354</v>
      </c>
    </row>
    <row r="661" spans="1:54" x14ac:dyDescent="0.25">
      <c r="A661" s="1">
        <v>11265</v>
      </c>
      <c r="B661" s="1" t="s">
        <v>917</v>
      </c>
      <c r="C661" s="1">
        <v>65113543</v>
      </c>
      <c r="D661" s="1" t="s">
        <v>1363</v>
      </c>
      <c r="E661" s="1" t="s">
        <v>246</v>
      </c>
      <c r="F661" s="1" t="s">
        <v>1302</v>
      </c>
      <c r="G661" s="27">
        <v>0.86015325670498088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50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41</v>
      </c>
      <c r="AI661" s="1">
        <v>0</v>
      </c>
      <c r="AJ661" s="1">
        <v>0</v>
      </c>
      <c r="AK661" s="1">
        <v>0</v>
      </c>
      <c r="AL661" s="1">
        <v>96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 t="s">
        <v>1355</v>
      </c>
    </row>
    <row r="662" spans="1:54" x14ac:dyDescent="0.25">
      <c r="A662" s="1">
        <v>11286</v>
      </c>
      <c r="B662" s="1" t="s">
        <v>997</v>
      </c>
      <c r="C662" s="1">
        <v>62000790</v>
      </c>
      <c r="D662" s="1" t="s">
        <v>1363</v>
      </c>
      <c r="E662" s="1" t="s">
        <v>275</v>
      </c>
      <c r="F662" s="1" t="s">
        <v>1303</v>
      </c>
      <c r="G662" s="27">
        <v>0.82629432501555267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54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 t="s">
        <v>1349</v>
      </c>
    </row>
    <row r="663" spans="1:54" x14ac:dyDescent="0.25">
      <c r="A663" s="1">
        <v>11287</v>
      </c>
      <c r="B663" s="1" t="s">
        <v>919</v>
      </c>
      <c r="C663" s="1">
        <v>69080700</v>
      </c>
      <c r="D663" s="1" t="s">
        <v>1363</v>
      </c>
      <c r="E663" s="1" t="s">
        <v>272</v>
      </c>
      <c r="F663" s="1" t="s">
        <v>1301</v>
      </c>
      <c r="G663" s="27">
        <v>0.93888888888888888</v>
      </c>
      <c r="H663" s="1">
        <v>0</v>
      </c>
      <c r="I663" s="1">
        <v>0</v>
      </c>
      <c r="J663" s="1">
        <v>0</v>
      </c>
      <c r="K663" s="1">
        <v>0</v>
      </c>
      <c r="L663" s="1">
        <v>70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38</v>
      </c>
      <c r="AY663" s="1">
        <v>0</v>
      </c>
      <c r="AZ663" s="1">
        <v>0</v>
      </c>
      <c r="BA663" s="1">
        <v>0</v>
      </c>
      <c r="BB663" s="1" t="s">
        <v>1355</v>
      </c>
    </row>
    <row r="664" spans="1:54" x14ac:dyDescent="0.25">
      <c r="A664" s="1">
        <v>11400</v>
      </c>
      <c r="B664" s="1" t="s">
        <v>920</v>
      </c>
      <c r="C664" s="1">
        <v>69160700</v>
      </c>
      <c r="D664" s="1" t="s">
        <v>1365</v>
      </c>
      <c r="E664" s="1" t="s">
        <v>921</v>
      </c>
      <c r="F664" s="1" t="s">
        <v>1301</v>
      </c>
      <c r="G664" s="27">
        <v>0.96815286624203822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40</v>
      </c>
      <c r="AU664" s="1">
        <v>0</v>
      </c>
      <c r="AV664" s="1">
        <v>0</v>
      </c>
      <c r="AW664" s="1">
        <v>0</v>
      </c>
      <c r="AX664" s="1">
        <v>0</v>
      </c>
      <c r="AY664" s="1">
        <v>28</v>
      </c>
      <c r="AZ664" s="1">
        <v>0</v>
      </c>
      <c r="BA664" s="1">
        <v>0</v>
      </c>
      <c r="BB664" s="1" t="s">
        <v>1354</v>
      </c>
    </row>
    <row r="665" spans="1:54" x14ac:dyDescent="0.25">
      <c r="A665" s="1">
        <v>11498</v>
      </c>
      <c r="B665" s="1" t="s">
        <v>923</v>
      </c>
      <c r="C665" s="1">
        <v>65143391</v>
      </c>
      <c r="D665" s="1" t="s">
        <v>1357</v>
      </c>
      <c r="E665" s="1" t="s">
        <v>64</v>
      </c>
      <c r="F665" s="1" t="s">
        <v>1302</v>
      </c>
      <c r="G665" s="27">
        <v>0.97687861271676302</v>
      </c>
      <c r="H665" s="1">
        <v>0</v>
      </c>
      <c r="I665" s="1">
        <v>0</v>
      </c>
      <c r="J665" s="1">
        <v>0</v>
      </c>
      <c r="K665" s="1">
        <v>0</v>
      </c>
      <c r="L665" s="1">
        <v>36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50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12</v>
      </c>
      <c r="AT665" s="1">
        <v>75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 t="s">
        <v>1355</v>
      </c>
    </row>
    <row r="666" spans="1:54" x14ac:dyDescent="0.25">
      <c r="A666" s="1">
        <v>11527</v>
      </c>
      <c r="B666" s="1" t="s">
        <v>924</v>
      </c>
      <c r="C666" s="1">
        <v>65034053</v>
      </c>
      <c r="D666" s="1" t="s">
        <v>1357</v>
      </c>
      <c r="E666" s="1" t="s">
        <v>64</v>
      </c>
      <c r="F666" s="1" t="s">
        <v>1302</v>
      </c>
      <c r="G666" s="27">
        <v>0.98373983739837401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28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42</v>
      </c>
      <c r="AT666" s="1">
        <v>0</v>
      </c>
      <c r="AU666" s="1">
        <v>0</v>
      </c>
      <c r="AV666" s="1">
        <v>0</v>
      </c>
      <c r="AW666" s="1">
        <v>0</v>
      </c>
      <c r="AX666" s="1">
        <v>45</v>
      </c>
      <c r="AY666" s="1">
        <v>0</v>
      </c>
      <c r="AZ666" s="1">
        <v>0</v>
      </c>
      <c r="BA666" s="1">
        <v>0</v>
      </c>
      <c r="BB666" s="1" t="s">
        <v>1355</v>
      </c>
    </row>
    <row r="667" spans="1:54" x14ac:dyDescent="0.25">
      <c r="A667" s="1">
        <v>11591</v>
      </c>
      <c r="B667" s="1" t="s">
        <v>925</v>
      </c>
      <c r="C667" s="1">
        <v>69200700</v>
      </c>
      <c r="D667" s="1" t="s">
        <v>1370</v>
      </c>
      <c r="E667" s="1" t="s">
        <v>582</v>
      </c>
      <c r="F667" s="1" t="s">
        <v>1301</v>
      </c>
      <c r="G667" s="27">
        <v>0.95703125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35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50</v>
      </c>
      <c r="AQ667" s="1">
        <v>0</v>
      </c>
      <c r="AR667" s="1">
        <v>0</v>
      </c>
      <c r="AS667" s="1">
        <v>19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 t="s">
        <v>1355</v>
      </c>
    </row>
    <row r="668" spans="1:54" x14ac:dyDescent="0.25">
      <c r="A668" s="1">
        <v>11608</v>
      </c>
      <c r="B668" s="1" t="s">
        <v>926</v>
      </c>
      <c r="C668" s="1">
        <v>65432980</v>
      </c>
      <c r="D668" s="1" t="s">
        <v>1367</v>
      </c>
      <c r="E668" s="1" t="s">
        <v>652</v>
      </c>
      <c r="F668" s="1" t="s">
        <v>1302</v>
      </c>
      <c r="G668" s="27">
        <v>0.90694006309148267</v>
      </c>
      <c r="H668" s="1">
        <v>0</v>
      </c>
      <c r="I668" s="1">
        <v>37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66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73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42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 t="s">
        <v>1354</v>
      </c>
    </row>
    <row r="669" spans="1:54" x14ac:dyDescent="0.25">
      <c r="A669" s="1">
        <v>11706</v>
      </c>
      <c r="B669" s="1" t="s">
        <v>927</v>
      </c>
      <c r="C669" s="1">
        <v>65144241</v>
      </c>
      <c r="D669" s="1" t="s">
        <v>1365</v>
      </c>
      <c r="E669" s="1" t="s">
        <v>449</v>
      </c>
      <c r="F669" s="1" t="s">
        <v>1302</v>
      </c>
      <c r="G669" s="27">
        <v>0.94818652849740936</v>
      </c>
      <c r="H669" s="1">
        <v>0</v>
      </c>
      <c r="I669" s="1">
        <v>20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 t="s">
        <v>1355</v>
      </c>
    </row>
    <row r="670" spans="1:54" x14ac:dyDescent="0.25">
      <c r="A670" s="1">
        <v>11709</v>
      </c>
      <c r="B670" s="1" t="s">
        <v>928</v>
      </c>
      <c r="C670" s="1">
        <v>53305604</v>
      </c>
      <c r="D670" s="1" t="s">
        <v>1365</v>
      </c>
      <c r="E670" s="1" t="s">
        <v>286</v>
      </c>
      <c r="F670" s="1" t="s">
        <v>1302</v>
      </c>
      <c r="G670" s="27">
        <v>0.90082644628099173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60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 t="s">
        <v>1354</v>
      </c>
    </row>
    <row r="671" spans="1:54" x14ac:dyDescent="0.25">
      <c r="A671" s="1">
        <v>11805</v>
      </c>
      <c r="B671" s="1" t="s">
        <v>929</v>
      </c>
      <c r="C671" s="1">
        <v>65145444</v>
      </c>
      <c r="D671" s="1" t="s">
        <v>1369</v>
      </c>
      <c r="E671" s="1" t="s">
        <v>752</v>
      </c>
      <c r="F671" s="1" t="s">
        <v>1302</v>
      </c>
      <c r="G671" s="27">
        <v>0.88811188811188813</v>
      </c>
      <c r="H671" s="1">
        <v>0</v>
      </c>
      <c r="I671" s="1">
        <v>0</v>
      </c>
      <c r="J671" s="1">
        <v>0</v>
      </c>
      <c r="K671" s="1">
        <v>0</v>
      </c>
      <c r="L671" s="1">
        <v>64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 t="s">
        <v>1355</v>
      </c>
    </row>
    <row r="672" spans="1:54" x14ac:dyDescent="0.25">
      <c r="A672" s="1">
        <v>11818</v>
      </c>
      <c r="B672" s="1" t="s">
        <v>930</v>
      </c>
      <c r="C672" s="1">
        <v>65116358</v>
      </c>
      <c r="D672" s="1" t="s">
        <v>1369</v>
      </c>
      <c r="E672" s="1" t="s">
        <v>767</v>
      </c>
      <c r="F672" s="1" t="s">
        <v>1302</v>
      </c>
      <c r="G672" s="27">
        <v>0.96590909090909094</v>
      </c>
      <c r="H672" s="1">
        <v>0</v>
      </c>
      <c r="I672" s="1">
        <v>39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67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 t="s">
        <v>1355</v>
      </c>
    </row>
    <row r="673" spans="1:54" x14ac:dyDescent="0.25">
      <c r="A673" s="1">
        <v>11831</v>
      </c>
      <c r="B673" s="1" t="s">
        <v>931</v>
      </c>
      <c r="C673" s="1">
        <v>70913100</v>
      </c>
      <c r="D673" s="1" t="s">
        <v>1369</v>
      </c>
      <c r="E673" s="1" t="s">
        <v>682</v>
      </c>
      <c r="F673" s="1" t="s">
        <v>1301</v>
      </c>
      <c r="G673" s="27">
        <v>0.87131367292225204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102</v>
      </c>
      <c r="V673" s="1">
        <v>0</v>
      </c>
      <c r="W673" s="1">
        <v>0</v>
      </c>
      <c r="X673" s="1">
        <v>56</v>
      </c>
      <c r="Y673" s="1">
        <v>169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63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 t="s">
        <v>1354</v>
      </c>
    </row>
    <row r="674" spans="1:54" x14ac:dyDescent="0.25">
      <c r="A674" s="1">
        <v>11883</v>
      </c>
      <c r="B674" s="1" t="s">
        <v>932</v>
      </c>
      <c r="C674" s="1">
        <v>70882100</v>
      </c>
      <c r="D674" s="1" t="s">
        <v>1369</v>
      </c>
      <c r="E674" s="1" t="s">
        <v>933</v>
      </c>
      <c r="F674" s="1" t="s">
        <v>1301</v>
      </c>
      <c r="G674" s="27">
        <v>0.91872791519434627</v>
      </c>
      <c r="H674" s="1">
        <v>0</v>
      </c>
      <c r="I674" s="1">
        <v>0</v>
      </c>
      <c r="J674" s="1">
        <v>0</v>
      </c>
      <c r="K674" s="1">
        <v>0</v>
      </c>
      <c r="L674" s="1">
        <v>53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101</v>
      </c>
      <c r="AY674" s="1">
        <v>0</v>
      </c>
      <c r="AZ674" s="1">
        <v>0</v>
      </c>
      <c r="BA674" s="1">
        <v>0</v>
      </c>
      <c r="BB674" s="1" t="s">
        <v>1355</v>
      </c>
    </row>
    <row r="675" spans="1:54" x14ac:dyDescent="0.25">
      <c r="A675" s="1">
        <v>11931</v>
      </c>
      <c r="B675" s="1" t="s">
        <v>934</v>
      </c>
      <c r="C675" s="1">
        <v>65146614</v>
      </c>
      <c r="D675" s="1" t="s">
        <v>1369</v>
      </c>
      <c r="E675" s="1" t="s">
        <v>856</v>
      </c>
      <c r="F675" s="1" t="s">
        <v>1302</v>
      </c>
      <c r="G675" s="27">
        <v>0.92655367231638419</v>
      </c>
      <c r="H675" s="1">
        <v>0</v>
      </c>
      <c r="I675" s="1">
        <v>0</v>
      </c>
      <c r="J675" s="1">
        <v>0</v>
      </c>
      <c r="K675" s="1">
        <v>0</v>
      </c>
      <c r="L675" s="1">
        <v>59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 t="s">
        <v>1355</v>
      </c>
    </row>
    <row r="676" spans="1:54" x14ac:dyDescent="0.25">
      <c r="A676" s="1">
        <v>11936</v>
      </c>
      <c r="B676" s="1" t="s">
        <v>935</v>
      </c>
      <c r="C676" s="1">
        <v>65127914</v>
      </c>
      <c r="D676" s="1" t="s">
        <v>1369</v>
      </c>
      <c r="E676" s="1" t="s">
        <v>789</v>
      </c>
      <c r="F676" s="1" t="s">
        <v>1302</v>
      </c>
      <c r="G676" s="27">
        <v>0.84232365145228216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38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 t="s">
        <v>1355</v>
      </c>
    </row>
    <row r="677" spans="1:54" x14ac:dyDescent="0.25">
      <c r="A677" s="1">
        <v>11965</v>
      </c>
      <c r="B677" s="1" t="s">
        <v>936</v>
      </c>
      <c r="C677" s="1">
        <v>71117600</v>
      </c>
      <c r="D677" s="1" t="s">
        <v>1369</v>
      </c>
      <c r="E677" s="1" t="s">
        <v>675</v>
      </c>
      <c r="F677" s="1" t="s">
        <v>1302</v>
      </c>
      <c r="G677" s="27">
        <v>0.86131386861313863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55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 t="s">
        <v>1355</v>
      </c>
    </row>
    <row r="678" spans="1:54" x14ac:dyDescent="0.25">
      <c r="A678" s="1">
        <v>11994</v>
      </c>
      <c r="B678" s="1" t="s">
        <v>937</v>
      </c>
      <c r="C678" s="1">
        <v>65153188</v>
      </c>
      <c r="D678" s="1" t="s">
        <v>1369</v>
      </c>
      <c r="E678" s="1" t="s">
        <v>760</v>
      </c>
      <c r="F678" s="1" t="s">
        <v>1302</v>
      </c>
      <c r="G678" s="27">
        <v>0.89519650655021832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52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49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 t="s">
        <v>1354</v>
      </c>
    </row>
    <row r="679" spans="1:54" x14ac:dyDescent="0.25">
      <c r="A679" s="1">
        <v>12004</v>
      </c>
      <c r="B679" s="1" t="s">
        <v>938</v>
      </c>
      <c r="C679" s="1">
        <v>65155492</v>
      </c>
      <c r="D679" s="1" t="s">
        <v>1365</v>
      </c>
      <c r="E679" s="1" t="s">
        <v>482</v>
      </c>
      <c r="F679" s="1" t="s">
        <v>1302</v>
      </c>
      <c r="G679" s="27">
        <v>0.98148148148148151</v>
      </c>
      <c r="H679" s="1">
        <v>0</v>
      </c>
      <c r="I679" s="1">
        <v>35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43</v>
      </c>
      <c r="V679" s="1">
        <v>0</v>
      </c>
      <c r="W679" s="1">
        <v>0</v>
      </c>
      <c r="X679" s="1">
        <v>0</v>
      </c>
      <c r="Y679" s="1">
        <v>19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21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 t="s">
        <v>1355</v>
      </c>
    </row>
    <row r="680" spans="1:54" x14ac:dyDescent="0.25">
      <c r="A680" s="1">
        <v>12005</v>
      </c>
      <c r="B680" s="1" t="s">
        <v>218</v>
      </c>
      <c r="C680" s="1">
        <v>82156700</v>
      </c>
      <c r="D680" s="1" t="s">
        <v>1365</v>
      </c>
      <c r="E680" s="1" t="s">
        <v>412</v>
      </c>
      <c r="F680" s="1" t="s">
        <v>1302</v>
      </c>
      <c r="G680" s="27">
        <v>0.91645244215938304</v>
      </c>
      <c r="H680" s="1">
        <v>0</v>
      </c>
      <c r="I680" s="1">
        <v>0</v>
      </c>
      <c r="J680" s="1">
        <v>0</v>
      </c>
      <c r="K680" s="1">
        <v>0</v>
      </c>
      <c r="L680" s="1">
        <v>87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229</v>
      </c>
      <c r="V680" s="1">
        <v>0</v>
      </c>
      <c r="W680" s="1">
        <v>0</v>
      </c>
      <c r="X680" s="1">
        <v>75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 t="s">
        <v>1355</v>
      </c>
    </row>
    <row r="681" spans="1:54" x14ac:dyDescent="0.25">
      <c r="A681" s="1">
        <v>12006</v>
      </c>
      <c r="B681" s="1" t="s">
        <v>939</v>
      </c>
      <c r="C681" s="1">
        <v>69140500</v>
      </c>
      <c r="D681" s="1" t="s">
        <v>1372</v>
      </c>
      <c r="E681" s="1" t="s">
        <v>374</v>
      </c>
      <c r="F681" s="1" t="s">
        <v>1301</v>
      </c>
      <c r="G681" s="27">
        <v>0.93442622950819676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28</v>
      </c>
      <c r="AY681" s="1">
        <v>0</v>
      </c>
      <c r="AZ681" s="1">
        <v>0</v>
      </c>
      <c r="BA681" s="1">
        <v>0</v>
      </c>
      <c r="BB681" s="1" t="s">
        <v>1355</v>
      </c>
    </row>
    <row r="682" spans="1:54" x14ac:dyDescent="0.25">
      <c r="A682" s="1">
        <v>12027</v>
      </c>
      <c r="B682" s="1" t="s">
        <v>1336</v>
      </c>
      <c r="C682" s="1">
        <v>65121631</v>
      </c>
      <c r="D682" s="1" t="s">
        <v>1372</v>
      </c>
      <c r="E682" s="1" t="s">
        <v>374</v>
      </c>
      <c r="F682" s="1" t="s">
        <v>1302</v>
      </c>
      <c r="G682" s="27">
        <v>0.96825396825396826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79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31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82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 t="s">
        <v>1355</v>
      </c>
    </row>
    <row r="683" spans="1:54" x14ac:dyDescent="0.25">
      <c r="A683" s="1">
        <v>12033</v>
      </c>
      <c r="B683" s="1" t="s">
        <v>940</v>
      </c>
      <c r="C683" s="1">
        <v>65033068</v>
      </c>
      <c r="D683" s="1" t="s">
        <v>1365</v>
      </c>
      <c r="E683" s="1" t="s">
        <v>474</v>
      </c>
      <c r="F683" s="1" t="s">
        <v>1302</v>
      </c>
      <c r="G683" s="27">
        <v>0.9285714285714286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143</v>
      </c>
      <c r="U683" s="1">
        <v>150</v>
      </c>
      <c r="V683" s="1">
        <v>0</v>
      </c>
      <c r="W683" s="1">
        <v>0</v>
      </c>
      <c r="X683" s="1">
        <v>0</v>
      </c>
      <c r="Y683" s="1">
        <v>129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 t="s">
        <v>1354</v>
      </c>
    </row>
    <row r="684" spans="1:54" x14ac:dyDescent="0.25">
      <c r="A684" s="1">
        <v>12050</v>
      </c>
      <c r="B684" s="1" t="s">
        <v>941</v>
      </c>
      <c r="C684" s="1">
        <v>65114725</v>
      </c>
      <c r="D684" s="1" t="s">
        <v>1372</v>
      </c>
      <c r="E684" s="1" t="s">
        <v>364</v>
      </c>
      <c r="F684" s="1" t="s">
        <v>1302</v>
      </c>
      <c r="G684" s="27">
        <v>0.94628099173553715</v>
      </c>
      <c r="H684" s="1">
        <v>0</v>
      </c>
      <c r="I684" s="1">
        <v>0</v>
      </c>
      <c r="J684" s="1">
        <v>0</v>
      </c>
      <c r="K684" s="1">
        <v>0</v>
      </c>
      <c r="L684" s="1">
        <v>56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37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 t="s">
        <v>1355</v>
      </c>
    </row>
    <row r="685" spans="1:54" x14ac:dyDescent="0.25">
      <c r="A685" s="1">
        <v>12059</v>
      </c>
      <c r="B685" s="1" t="s">
        <v>942</v>
      </c>
      <c r="C685" s="1">
        <v>65061296</v>
      </c>
      <c r="D685" s="1" t="s">
        <v>1365</v>
      </c>
      <c r="E685" s="1" t="s">
        <v>428</v>
      </c>
      <c r="F685" s="1" t="s">
        <v>1302</v>
      </c>
      <c r="G685" s="27">
        <v>1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80</v>
      </c>
      <c r="AY685" s="1">
        <v>0</v>
      </c>
      <c r="AZ685" s="1">
        <v>0</v>
      </c>
      <c r="BA685" s="1">
        <v>0</v>
      </c>
      <c r="BB685" s="1" t="s">
        <v>1354</v>
      </c>
    </row>
    <row r="686" spans="1:54" x14ac:dyDescent="0.25">
      <c r="A686" s="1">
        <v>12062</v>
      </c>
      <c r="B686" s="1" t="s">
        <v>943</v>
      </c>
      <c r="C686" s="1">
        <v>72394000</v>
      </c>
      <c r="D686" s="1" t="s">
        <v>1365</v>
      </c>
      <c r="E686" s="1" t="s">
        <v>449</v>
      </c>
      <c r="F686" s="1" t="s">
        <v>1302</v>
      </c>
      <c r="G686" s="27">
        <v>0.88633879781420766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118</v>
      </c>
      <c r="V686" s="1">
        <v>0</v>
      </c>
      <c r="W686" s="1">
        <v>110</v>
      </c>
      <c r="X686" s="1">
        <v>95</v>
      </c>
      <c r="Y686" s="1">
        <v>116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60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 t="s">
        <v>1355</v>
      </c>
    </row>
    <row r="687" spans="1:54" x14ac:dyDescent="0.25">
      <c r="A687" s="1">
        <v>12111</v>
      </c>
      <c r="B687" s="1" t="s">
        <v>944</v>
      </c>
      <c r="C687" s="1">
        <v>65145638</v>
      </c>
      <c r="D687" s="1" t="s">
        <v>1369</v>
      </c>
      <c r="E687" s="1" t="s">
        <v>856</v>
      </c>
      <c r="F687" s="1" t="s">
        <v>1302</v>
      </c>
      <c r="G687" s="27">
        <v>0.8764044943820225</v>
      </c>
      <c r="H687" s="1">
        <v>0</v>
      </c>
      <c r="I687" s="1">
        <v>0</v>
      </c>
      <c r="J687" s="1">
        <v>0</v>
      </c>
      <c r="K687" s="1">
        <v>0</v>
      </c>
      <c r="L687" s="1">
        <v>76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 t="s">
        <v>1355</v>
      </c>
    </row>
    <row r="688" spans="1:54" x14ac:dyDescent="0.25">
      <c r="A688" s="1">
        <v>12115</v>
      </c>
      <c r="B688" s="1" t="s">
        <v>945</v>
      </c>
      <c r="C688" s="1">
        <v>53324189</v>
      </c>
      <c r="D688" s="1" t="s">
        <v>1369</v>
      </c>
      <c r="E688" s="1" t="s">
        <v>819</v>
      </c>
      <c r="F688" s="1" t="s">
        <v>1302</v>
      </c>
      <c r="G688" s="27">
        <v>0.86582278481012653</v>
      </c>
      <c r="H688" s="1">
        <v>0</v>
      </c>
      <c r="I688" s="1">
        <v>68</v>
      </c>
      <c r="J688" s="1">
        <v>0</v>
      </c>
      <c r="K688" s="1">
        <v>0</v>
      </c>
      <c r="L688" s="1">
        <v>117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 t="s">
        <v>1355</v>
      </c>
    </row>
    <row r="689" spans="1:54" x14ac:dyDescent="0.25">
      <c r="A689" s="1">
        <v>12117</v>
      </c>
      <c r="B689" s="1" t="s">
        <v>946</v>
      </c>
      <c r="C689" s="1">
        <v>69071302</v>
      </c>
      <c r="D689" s="1" t="s">
        <v>1369</v>
      </c>
      <c r="E689" s="1" t="s">
        <v>822</v>
      </c>
      <c r="F689" s="1" t="s">
        <v>1301</v>
      </c>
      <c r="G689" s="27">
        <v>0.9060509554140127</v>
      </c>
      <c r="H689" s="1">
        <v>0</v>
      </c>
      <c r="I689" s="1">
        <v>53</v>
      </c>
      <c r="J689" s="1">
        <v>0</v>
      </c>
      <c r="K689" s="1">
        <v>0</v>
      </c>
      <c r="L689" s="1">
        <v>65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69</v>
      </c>
      <c r="V689" s="1">
        <v>0</v>
      </c>
      <c r="W689" s="1">
        <v>0</v>
      </c>
      <c r="X689" s="1">
        <v>63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59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 t="s">
        <v>1355</v>
      </c>
    </row>
    <row r="690" spans="1:54" x14ac:dyDescent="0.25">
      <c r="A690" s="1">
        <v>12151</v>
      </c>
      <c r="B690" s="1" t="s">
        <v>947</v>
      </c>
      <c r="C690" s="1">
        <v>65153651</v>
      </c>
      <c r="D690" s="1" t="s">
        <v>1362</v>
      </c>
      <c r="E690" s="1" t="s">
        <v>208</v>
      </c>
      <c r="F690" s="1" t="s">
        <v>1302</v>
      </c>
      <c r="G690" s="27">
        <v>0.89611562782294485</v>
      </c>
      <c r="H690" s="1">
        <v>0</v>
      </c>
      <c r="I690" s="1">
        <v>87</v>
      </c>
      <c r="J690" s="1">
        <v>0</v>
      </c>
      <c r="K690" s="1">
        <v>0</v>
      </c>
      <c r="L690" s="1">
        <v>144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142</v>
      </c>
      <c r="Y690" s="1">
        <v>78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 t="s">
        <v>1355</v>
      </c>
    </row>
    <row r="691" spans="1:54" x14ac:dyDescent="0.25">
      <c r="A691" s="1">
        <v>12192</v>
      </c>
      <c r="B691" s="1" t="s">
        <v>948</v>
      </c>
      <c r="C691" s="1">
        <v>71142500</v>
      </c>
      <c r="D691" s="1" t="s">
        <v>1366</v>
      </c>
      <c r="E691" s="1" t="s">
        <v>647</v>
      </c>
      <c r="F691" s="1" t="s">
        <v>1302</v>
      </c>
      <c r="G691" s="27">
        <v>0.93364928909952605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123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67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55</v>
      </c>
      <c r="AZ691" s="1">
        <v>0</v>
      </c>
      <c r="BA691" s="1">
        <v>142</v>
      </c>
      <c r="BB691" s="1" t="s">
        <v>1353</v>
      </c>
    </row>
    <row r="692" spans="1:54" x14ac:dyDescent="0.25">
      <c r="A692" s="1">
        <v>12217</v>
      </c>
      <c r="B692" s="1" t="s">
        <v>949</v>
      </c>
      <c r="C692" s="1">
        <v>65117808</v>
      </c>
      <c r="D692" s="1" t="s">
        <v>1369</v>
      </c>
      <c r="E692" s="1" t="s">
        <v>706</v>
      </c>
      <c r="F692" s="1" t="s">
        <v>1302</v>
      </c>
      <c r="G692" s="27">
        <v>0.89328537170263789</v>
      </c>
      <c r="H692" s="1">
        <v>0</v>
      </c>
      <c r="I692" s="1">
        <v>103</v>
      </c>
      <c r="J692" s="1">
        <v>0</v>
      </c>
      <c r="K692" s="1">
        <v>0</v>
      </c>
      <c r="L692" s="1">
        <v>94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157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78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139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 t="s">
        <v>1355</v>
      </c>
    </row>
    <row r="693" spans="1:54" x14ac:dyDescent="0.25">
      <c r="A693" s="1">
        <v>12225</v>
      </c>
      <c r="B693" s="1" t="s">
        <v>950</v>
      </c>
      <c r="C693" s="1">
        <v>71524500</v>
      </c>
      <c r="D693" s="1" t="s">
        <v>1369</v>
      </c>
      <c r="E693" s="1" t="s">
        <v>951</v>
      </c>
      <c r="F693" s="1" t="s">
        <v>1302</v>
      </c>
      <c r="G693" s="27">
        <v>0.81881533101045301</v>
      </c>
      <c r="H693" s="1">
        <v>0</v>
      </c>
      <c r="I693" s="1">
        <v>0</v>
      </c>
      <c r="J693" s="1">
        <v>0</v>
      </c>
      <c r="K693" s="1">
        <v>0</v>
      </c>
      <c r="L693" s="1">
        <v>81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61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 t="s">
        <v>1355</v>
      </c>
    </row>
    <row r="694" spans="1:54" x14ac:dyDescent="0.25">
      <c r="A694" s="1">
        <v>12242</v>
      </c>
      <c r="B694" s="1" t="s">
        <v>952</v>
      </c>
      <c r="C694" s="1">
        <v>65154777</v>
      </c>
      <c r="D694" s="1" t="s">
        <v>1369</v>
      </c>
      <c r="E694" s="1" t="s">
        <v>909</v>
      </c>
      <c r="F694" s="1" t="s">
        <v>1302</v>
      </c>
      <c r="G694" s="27">
        <v>0.85635359116022103</v>
      </c>
      <c r="H694" s="1">
        <v>0</v>
      </c>
      <c r="I694" s="1">
        <v>0</v>
      </c>
      <c r="J694" s="1">
        <v>0</v>
      </c>
      <c r="K694" s="1">
        <v>0</v>
      </c>
      <c r="L694" s="1">
        <v>146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 t="s">
        <v>1355</v>
      </c>
    </row>
    <row r="695" spans="1:54" x14ac:dyDescent="0.25">
      <c r="A695" s="1">
        <v>12332</v>
      </c>
      <c r="B695" s="1" t="s">
        <v>953</v>
      </c>
      <c r="C695" s="1">
        <v>73568600</v>
      </c>
      <c r="D695" s="1" t="s">
        <v>1362</v>
      </c>
      <c r="E695" s="1" t="s">
        <v>954</v>
      </c>
      <c r="F695" s="1" t="s">
        <v>1301</v>
      </c>
      <c r="G695" s="27">
        <v>0.85084745762711866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25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64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 t="s">
        <v>1355</v>
      </c>
    </row>
    <row r="696" spans="1:54" x14ac:dyDescent="0.25">
      <c r="A696" s="1">
        <v>12336</v>
      </c>
      <c r="B696" s="1" t="s">
        <v>955</v>
      </c>
      <c r="C696" s="1">
        <v>69050200</v>
      </c>
      <c r="D696" s="1" t="s">
        <v>1362</v>
      </c>
      <c r="E696" s="1" t="s">
        <v>150</v>
      </c>
      <c r="F696" s="1" t="s">
        <v>1301</v>
      </c>
      <c r="G696" s="27">
        <v>0.86804123711340209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80</v>
      </c>
      <c r="AA696" s="1">
        <v>85</v>
      </c>
      <c r="AB696" s="1">
        <v>68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 t="s">
        <v>1354</v>
      </c>
    </row>
    <row r="697" spans="1:54" x14ac:dyDescent="0.25">
      <c r="A697" s="1">
        <v>12368</v>
      </c>
      <c r="B697" s="1" t="s">
        <v>956</v>
      </c>
      <c r="C697" s="1">
        <v>65080921</v>
      </c>
      <c r="D697" s="1" t="s">
        <v>1357</v>
      </c>
      <c r="E697" s="1" t="s">
        <v>528</v>
      </c>
      <c r="F697" s="1" t="s">
        <v>1302</v>
      </c>
      <c r="G697" s="27">
        <v>0.91666666666666663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53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61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 t="s">
        <v>1355</v>
      </c>
    </row>
    <row r="698" spans="1:54" x14ac:dyDescent="0.25">
      <c r="A698" s="1">
        <v>12518</v>
      </c>
      <c r="B698" s="1" t="s">
        <v>957</v>
      </c>
      <c r="C698" s="1">
        <v>65099420</v>
      </c>
      <c r="D698" s="1" t="s">
        <v>1358</v>
      </c>
      <c r="E698" s="1" t="s">
        <v>66</v>
      </c>
      <c r="F698" s="1" t="s">
        <v>1302</v>
      </c>
      <c r="G698" s="27">
        <v>0.73372781065088755</v>
      </c>
      <c r="H698" s="1">
        <v>0</v>
      </c>
      <c r="I698" s="1">
        <v>0</v>
      </c>
      <c r="J698" s="1">
        <v>0</v>
      </c>
      <c r="K698" s="1">
        <v>0</v>
      </c>
      <c r="L698" s="1">
        <v>47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21</v>
      </c>
      <c r="Y698" s="1">
        <v>26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 t="s">
        <v>1355</v>
      </c>
    </row>
    <row r="699" spans="1:54" x14ac:dyDescent="0.25">
      <c r="A699" s="1">
        <v>12534</v>
      </c>
      <c r="B699" s="1" t="s">
        <v>958</v>
      </c>
      <c r="C699" s="1">
        <v>65033056</v>
      </c>
      <c r="D699" s="1" t="s">
        <v>1358</v>
      </c>
      <c r="E699" s="1" t="s">
        <v>904</v>
      </c>
      <c r="F699" s="1" t="s">
        <v>1302</v>
      </c>
      <c r="G699" s="27">
        <v>0.88181818181818183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86</v>
      </c>
      <c r="V699" s="1">
        <v>0</v>
      </c>
      <c r="W699" s="1">
        <v>0</v>
      </c>
      <c r="X699" s="1">
        <v>75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83</v>
      </c>
      <c r="AT699" s="1">
        <v>92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 t="s">
        <v>1353</v>
      </c>
    </row>
    <row r="700" spans="1:54" x14ac:dyDescent="0.25">
      <c r="A700" s="1">
        <v>12547</v>
      </c>
      <c r="B700" s="1" t="s">
        <v>959</v>
      </c>
      <c r="C700" s="1">
        <v>53330417</v>
      </c>
      <c r="D700" s="1" t="s">
        <v>1371</v>
      </c>
      <c r="E700" s="1" t="s">
        <v>60</v>
      </c>
      <c r="F700" s="1" t="s">
        <v>1302</v>
      </c>
      <c r="G700" s="27">
        <v>0.80669710806697104</v>
      </c>
      <c r="H700" s="1">
        <v>0</v>
      </c>
      <c r="I700" s="1">
        <v>0</v>
      </c>
      <c r="J700" s="1">
        <v>0</v>
      </c>
      <c r="K700" s="1">
        <v>0</v>
      </c>
      <c r="L700" s="1">
        <v>71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 t="s">
        <v>1355</v>
      </c>
    </row>
    <row r="701" spans="1:54" x14ac:dyDescent="0.25">
      <c r="A701" s="1">
        <v>12551</v>
      </c>
      <c r="B701" s="1" t="s">
        <v>960</v>
      </c>
      <c r="C701" s="1">
        <v>69010400</v>
      </c>
      <c r="D701" s="1" t="s">
        <v>1358</v>
      </c>
      <c r="E701" s="1" t="s">
        <v>961</v>
      </c>
      <c r="F701" s="1" t="s">
        <v>1301</v>
      </c>
      <c r="G701" s="27">
        <v>0.84375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80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45</v>
      </c>
      <c r="AY701" s="1">
        <v>0</v>
      </c>
      <c r="AZ701" s="1">
        <v>0</v>
      </c>
      <c r="BA701" s="1">
        <v>0</v>
      </c>
      <c r="BB701" s="1" t="s">
        <v>1354</v>
      </c>
    </row>
    <row r="702" spans="1:54" x14ac:dyDescent="0.25">
      <c r="A702" s="1">
        <v>12566</v>
      </c>
      <c r="B702" s="1" t="s">
        <v>962</v>
      </c>
      <c r="C702" s="1">
        <v>65033052</v>
      </c>
      <c r="D702" s="1" t="s">
        <v>1358</v>
      </c>
      <c r="E702" s="1" t="s">
        <v>904</v>
      </c>
      <c r="F702" s="1" t="s">
        <v>1302</v>
      </c>
      <c r="G702" s="27">
        <v>0.89594356261022923</v>
      </c>
      <c r="H702" s="1">
        <v>0</v>
      </c>
      <c r="I702" s="1">
        <v>0</v>
      </c>
      <c r="J702" s="1">
        <v>0</v>
      </c>
      <c r="K702" s="1">
        <v>0</v>
      </c>
      <c r="L702" s="1">
        <v>80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73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64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75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 t="s">
        <v>1353</v>
      </c>
    </row>
    <row r="703" spans="1:54" x14ac:dyDescent="0.25">
      <c r="A703" s="1">
        <v>12758</v>
      </c>
      <c r="B703" s="1" t="s">
        <v>982</v>
      </c>
      <c r="C703" s="1">
        <v>70938800</v>
      </c>
      <c r="D703" s="1" t="s">
        <v>1358</v>
      </c>
      <c r="E703" s="1" t="s">
        <v>66</v>
      </c>
      <c r="F703" s="1" t="s">
        <v>1301</v>
      </c>
      <c r="G703" s="27">
        <v>0.6788672522114213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75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75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 t="s">
        <v>1355</v>
      </c>
    </row>
    <row r="704" spans="1:54" x14ac:dyDescent="0.25">
      <c r="A704" s="1">
        <v>12603</v>
      </c>
      <c r="B704" s="1" t="s">
        <v>964</v>
      </c>
      <c r="C704" s="1">
        <v>65155214</v>
      </c>
      <c r="D704" s="1" t="s">
        <v>1358</v>
      </c>
      <c r="E704" s="1" t="s">
        <v>904</v>
      </c>
      <c r="F704" s="1" t="s">
        <v>1302</v>
      </c>
      <c r="G704" s="27">
        <v>0.76455026455026454</v>
      </c>
      <c r="H704" s="1">
        <v>0</v>
      </c>
      <c r="I704" s="1">
        <v>0</v>
      </c>
      <c r="J704" s="1">
        <v>0</v>
      </c>
      <c r="K704" s="1">
        <v>0</v>
      </c>
      <c r="L704" s="1">
        <v>56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77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 t="s">
        <v>1355</v>
      </c>
    </row>
    <row r="705" spans="1:54" x14ac:dyDescent="0.25">
      <c r="A705" s="1">
        <v>20151</v>
      </c>
      <c r="B705" s="1" t="s">
        <v>1356</v>
      </c>
      <c r="C705" s="1"/>
      <c r="D705" s="1" t="s">
        <v>1357</v>
      </c>
      <c r="E705" s="1" t="s">
        <v>512</v>
      </c>
      <c r="F705" s="1" t="s">
        <v>1302</v>
      </c>
      <c r="G705" s="27">
        <v>0.921530353308608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15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 t="e">
        <v>#N/A</v>
      </c>
    </row>
    <row r="706" spans="1:54" x14ac:dyDescent="0.25">
      <c r="A706" s="1">
        <v>12630</v>
      </c>
      <c r="B706" s="1" t="s">
        <v>966</v>
      </c>
      <c r="C706" s="1">
        <v>65145834</v>
      </c>
      <c r="D706" s="1" t="s">
        <v>1371</v>
      </c>
      <c r="E706" s="1" t="s">
        <v>60</v>
      </c>
      <c r="F706" s="1" t="s">
        <v>1302</v>
      </c>
      <c r="G706" s="27">
        <v>0.89787234042553188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42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40</v>
      </c>
      <c r="AI706" s="1">
        <v>0</v>
      </c>
      <c r="AJ706" s="1">
        <v>0</v>
      </c>
      <c r="AK706" s="1">
        <v>0</v>
      </c>
      <c r="AL706" s="1">
        <v>45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 t="s">
        <v>1355</v>
      </c>
    </row>
    <row r="707" spans="1:54" x14ac:dyDescent="0.25">
      <c r="A707" s="1">
        <v>12631</v>
      </c>
      <c r="B707" s="1" t="s">
        <v>967</v>
      </c>
      <c r="C707" s="1">
        <v>65033059</v>
      </c>
      <c r="D707" s="1" t="s">
        <v>1358</v>
      </c>
      <c r="E707" s="1" t="s">
        <v>66</v>
      </c>
      <c r="F707" s="1" t="s">
        <v>1302</v>
      </c>
      <c r="G707" s="27">
        <v>0.60934579439252334</v>
      </c>
      <c r="H707" s="1">
        <v>0</v>
      </c>
      <c r="I707" s="1">
        <v>44</v>
      </c>
      <c r="J707" s="1">
        <v>0</v>
      </c>
      <c r="K707" s="1">
        <v>0</v>
      </c>
      <c r="L707" s="1">
        <v>63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49</v>
      </c>
      <c r="Z707" s="1">
        <v>0</v>
      </c>
      <c r="AA707" s="1">
        <v>52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 t="s">
        <v>1355</v>
      </c>
    </row>
    <row r="708" spans="1:54" x14ac:dyDescent="0.25">
      <c r="A708" s="1">
        <v>12632</v>
      </c>
      <c r="B708" s="1" t="s">
        <v>968</v>
      </c>
      <c r="C708" s="1">
        <v>69265100</v>
      </c>
      <c r="D708" s="1" t="s">
        <v>1358</v>
      </c>
      <c r="E708" s="1" t="s">
        <v>904</v>
      </c>
      <c r="F708" s="1" t="s">
        <v>1301</v>
      </c>
      <c r="G708" s="27">
        <v>0.86111111111111116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147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101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48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 t="s">
        <v>1354</v>
      </c>
    </row>
    <row r="709" spans="1:54" x14ac:dyDescent="0.25">
      <c r="A709" s="1">
        <v>12649</v>
      </c>
      <c r="B709" s="1" t="s">
        <v>969</v>
      </c>
      <c r="C709" s="1">
        <v>65151096</v>
      </c>
      <c r="D709" s="1" t="s">
        <v>1358</v>
      </c>
      <c r="E709" s="1" t="s">
        <v>904</v>
      </c>
      <c r="F709" s="1" t="s">
        <v>1302</v>
      </c>
      <c r="G709" s="27">
        <v>0.82340425531914896</v>
      </c>
      <c r="H709" s="1">
        <v>0</v>
      </c>
      <c r="I709" s="1">
        <v>0</v>
      </c>
      <c r="J709" s="1">
        <v>0</v>
      </c>
      <c r="K709" s="1">
        <v>0</v>
      </c>
      <c r="L709" s="1">
        <v>146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 t="s">
        <v>1355</v>
      </c>
    </row>
    <row r="710" spans="1:54" x14ac:dyDescent="0.25">
      <c r="A710" s="1">
        <v>12650</v>
      </c>
      <c r="B710" s="1" t="s">
        <v>970</v>
      </c>
      <c r="C710" s="1">
        <v>65152155</v>
      </c>
      <c r="D710" s="1" t="s">
        <v>1358</v>
      </c>
      <c r="E710" s="1" t="s">
        <v>904</v>
      </c>
      <c r="F710" s="1" t="s">
        <v>1302</v>
      </c>
      <c r="G710" s="27">
        <v>0.81142857142857139</v>
      </c>
      <c r="H710" s="1">
        <v>0</v>
      </c>
      <c r="I710" s="1">
        <v>0</v>
      </c>
      <c r="J710" s="1">
        <v>0</v>
      </c>
      <c r="K710" s="1">
        <v>0</v>
      </c>
      <c r="L710" s="1">
        <v>126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131</v>
      </c>
      <c r="AA710" s="1">
        <v>0</v>
      </c>
      <c r="AB710" s="1">
        <v>0</v>
      </c>
      <c r="AC710" s="1">
        <v>0</v>
      </c>
      <c r="AD710" s="1">
        <v>85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 t="s">
        <v>1355</v>
      </c>
    </row>
    <row r="711" spans="1:54" x14ac:dyDescent="0.25">
      <c r="A711" s="1">
        <v>12652</v>
      </c>
      <c r="B711" s="1" t="s">
        <v>971</v>
      </c>
      <c r="C711" s="1">
        <v>80230500</v>
      </c>
      <c r="D711" s="1" t="s">
        <v>1358</v>
      </c>
      <c r="E711" s="1" t="s">
        <v>904</v>
      </c>
      <c r="F711" s="1" t="s">
        <v>1302</v>
      </c>
      <c r="G711" s="27">
        <v>0.74011299435028244</v>
      </c>
      <c r="H711" s="1">
        <v>0</v>
      </c>
      <c r="I711" s="1">
        <v>0</v>
      </c>
      <c r="J711" s="1">
        <v>0</v>
      </c>
      <c r="K711" s="1">
        <v>0</v>
      </c>
      <c r="L711" s="1">
        <v>62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71</v>
      </c>
      <c r="X711" s="1">
        <v>58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 t="s">
        <v>1355</v>
      </c>
    </row>
    <row r="712" spans="1:54" x14ac:dyDescent="0.25">
      <c r="A712" s="1">
        <v>12655</v>
      </c>
      <c r="B712" s="1" t="s">
        <v>972</v>
      </c>
      <c r="C712" s="1">
        <v>65153944</v>
      </c>
      <c r="D712" s="1" t="s">
        <v>1358</v>
      </c>
      <c r="E712" s="1" t="s">
        <v>904</v>
      </c>
      <c r="F712" s="1" t="s">
        <v>1302</v>
      </c>
      <c r="G712" s="27">
        <v>0.83750000000000002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56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 t="s">
        <v>1355</v>
      </c>
    </row>
    <row r="713" spans="1:54" x14ac:dyDescent="0.25">
      <c r="A713" s="1">
        <v>12658</v>
      </c>
      <c r="B713" s="1" t="s">
        <v>973</v>
      </c>
      <c r="C713" s="1">
        <v>65149601</v>
      </c>
      <c r="D713" s="1" t="s">
        <v>1371</v>
      </c>
      <c r="E713" s="1" t="s">
        <v>60</v>
      </c>
      <c r="F713" s="1" t="s">
        <v>1302</v>
      </c>
      <c r="G713" s="27">
        <v>0.8783783783783784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38</v>
      </c>
      <c r="AY713" s="1">
        <v>0</v>
      </c>
      <c r="AZ713" s="1">
        <v>0</v>
      </c>
      <c r="BA713" s="1">
        <v>0</v>
      </c>
      <c r="BB713" s="1" t="s">
        <v>1355</v>
      </c>
    </row>
    <row r="714" spans="1:54" x14ac:dyDescent="0.25">
      <c r="A714" s="1">
        <v>12696</v>
      </c>
      <c r="B714" s="1" t="s">
        <v>975</v>
      </c>
      <c r="C714" s="1">
        <v>65121777</v>
      </c>
      <c r="D714" s="1" t="s">
        <v>1371</v>
      </c>
      <c r="E714" s="1" t="s">
        <v>60</v>
      </c>
      <c r="F714" s="1" t="s">
        <v>1302</v>
      </c>
      <c r="G714" s="27">
        <v>0.80777075516833274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147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56</v>
      </c>
      <c r="AG714" s="1">
        <v>0</v>
      </c>
      <c r="AH714" s="1">
        <v>0</v>
      </c>
      <c r="AI714" s="1">
        <v>0</v>
      </c>
      <c r="AJ714" s="1">
        <v>4</v>
      </c>
      <c r="AK714" s="1">
        <v>35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142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 t="s">
        <v>1355</v>
      </c>
    </row>
    <row r="715" spans="1:54" x14ac:dyDescent="0.25">
      <c r="A715" s="1">
        <v>12712</v>
      </c>
      <c r="B715" s="1" t="s">
        <v>976</v>
      </c>
      <c r="C715" s="1">
        <v>65143176</v>
      </c>
      <c r="D715" s="1" t="s">
        <v>1371</v>
      </c>
      <c r="E715" s="1" t="s">
        <v>60</v>
      </c>
      <c r="F715" s="1" t="s">
        <v>1302</v>
      </c>
      <c r="G715" s="27">
        <v>0.89763779527559051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48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 t="s">
        <v>1355</v>
      </c>
    </row>
    <row r="716" spans="1:54" x14ac:dyDescent="0.25">
      <c r="A716" s="1">
        <v>12716</v>
      </c>
      <c r="B716" s="1" t="s">
        <v>977</v>
      </c>
      <c r="C716" s="1">
        <v>65095959</v>
      </c>
      <c r="D716" s="1" t="s">
        <v>1371</v>
      </c>
      <c r="E716" s="1" t="s">
        <v>60</v>
      </c>
      <c r="F716" s="1" t="s">
        <v>1302</v>
      </c>
      <c r="G716" s="27">
        <v>0.89391575663026523</v>
      </c>
      <c r="H716" s="1">
        <v>0</v>
      </c>
      <c r="I716" s="1">
        <v>0</v>
      </c>
      <c r="J716" s="1">
        <v>0</v>
      </c>
      <c r="K716" s="1">
        <v>0</v>
      </c>
      <c r="L716" s="1">
        <v>74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49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64</v>
      </c>
      <c r="AT716" s="1">
        <v>78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 t="s">
        <v>1355</v>
      </c>
    </row>
    <row r="717" spans="1:54" x14ac:dyDescent="0.25">
      <c r="A717" s="1">
        <v>12719</v>
      </c>
      <c r="B717" s="1" t="s">
        <v>978</v>
      </c>
      <c r="C717" s="1">
        <v>65143987</v>
      </c>
      <c r="D717" s="1" t="s">
        <v>1358</v>
      </c>
      <c r="E717" s="1" t="s">
        <v>904</v>
      </c>
      <c r="F717" s="1" t="s">
        <v>1302</v>
      </c>
      <c r="G717" s="27">
        <v>0.85815602836879434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45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28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 t="s">
        <v>1355</v>
      </c>
    </row>
    <row r="718" spans="1:54" x14ac:dyDescent="0.25">
      <c r="A718" s="1">
        <v>12747</v>
      </c>
      <c r="B718" s="1" t="s">
        <v>980</v>
      </c>
      <c r="C718" s="1">
        <v>65158315</v>
      </c>
      <c r="D718" s="1" t="s">
        <v>1358</v>
      </c>
      <c r="E718" s="1" t="s">
        <v>904</v>
      </c>
      <c r="F718" s="1" t="s">
        <v>1302</v>
      </c>
      <c r="G718" s="27">
        <v>0.83941605839416056</v>
      </c>
      <c r="H718" s="1">
        <v>0</v>
      </c>
      <c r="I718" s="1">
        <v>0</v>
      </c>
      <c r="J718" s="1">
        <v>0</v>
      </c>
      <c r="K718" s="1">
        <v>0</v>
      </c>
      <c r="L718" s="1">
        <v>52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51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 t="s">
        <v>1355</v>
      </c>
    </row>
    <row r="719" spans="1:54" x14ac:dyDescent="0.25">
      <c r="A719" s="1">
        <v>12749</v>
      </c>
      <c r="B719" s="1" t="s">
        <v>981</v>
      </c>
      <c r="C719" s="1">
        <v>65726960</v>
      </c>
      <c r="D719" s="1" t="s">
        <v>1358</v>
      </c>
      <c r="E719" s="1" t="s">
        <v>904</v>
      </c>
      <c r="F719" s="1" t="s">
        <v>1302</v>
      </c>
      <c r="G719" s="27">
        <v>0.8896551724137931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75</v>
      </c>
      <c r="X719" s="1">
        <v>0</v>
      </c>
      <c r="Y719" s="1">
        <v>0</v>
      </c>
      <c r="Z719" s="1">
        <v>0</v>
      </c>
      <c r="AA719" s="1">
        <v>69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 t="s">
        <v>1354</v>
      </c>
    </row>
    <row r="720" spans="1:54" x14ac:dyDescent="0.25">
      <c r="A720" s="1">
        <v>12759</v>
      </c>
      <c r="B720" s="1" t="s">
        <v>983</v>
      </c>
      <c r="C720" s="1">
        <v>69251100</v>
      </c>
      <c r="D720" s="1" t="s">
        <v>1358</v>
      </c>
      <c r="E720" s="1" t="s">
        <v>984</v>
      </c>
      <c r="F720" s="1" t="s">
        <v>1301</v>
      </c>
      <c r="G720" s="27">
        <v>0.95945945945945943</v>
      </c>
      <c r="H720" s="1">
        <v>0</v>
      </c>
      <c r="I720" s="1">
        <v>0</v>
      </c>
      <c r="J720" s="1">
        <v>0</v>
      </c>
      <c r="K720" s="1">
        <v>0</v>
      </c>
      <c r="L720" s="1">
        <v>22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12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 t="s">
        <v>1355</v>
      </c>
    </row>
    <row r="721" spans="1:54" x14ac:dyDescent="0.25">
      <c r="A721" s="1">
        <v>12830</v>
      </c>
      <c r="B721" s="1" t="s">
        <v>985</v>
      </c>
      <c r="C721" s="1">
        <v>65149666</v>
      </c>
      <c r="D721" s="1" t="s">
        <v>1359</v>
      </c>
      <c r="E721" s="1" t="s">
        <v>78</v>
      </c>
      <c r="F721" s="1" t="s">
        <v>1302</v>
      </c>
      <c r="G721" s="27">
        <v>0.73298429319371727</v>
      </c>
      <c r="H721" s="1">
        <v>0</v>
      </c>
      <c r="I721" s="1">
        <v>97</v>
      </c>
      <c r="J721" s="1">
        <v>0</v>
      </c>
      <c r="K721" s="1">
        <v>0</v>
      </c>
      <c r="L721" s="1">
        <v>291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 t="s">
        <v>1355</v>
      </c>
    </row>
    <row r="722" spans="1:54" x14ac:dyDescent="0.25">
      <c r="A722" s="1">
        <v>12836</v>
      </c>
      <c r="B722" s="1" t="s">
        <v>986</v>
      </c>
      <c r="C722" s="1">
        <v>65096016</v>
      </c>
      <c r="D722" s="1" t="s">
        <v>1359</v>
      </c>
      <c r="E722" s="1" t="s">
        <v>84</v>
      </c>
      <c r="F722" s="1" t="s">
        <v>1302</v>
      </c>
      <c r="G722" s="27">
        <v>0.85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55</v>
      </c>
      <c r="V722" s="1">
        <v>0</v>
      </c>
      <c r="W722" s="1">
        <v>0</v>
      </c>
      <c r="X722" s="1">
        <v>51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54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 t="s">
        <v>1355</v>
      </c>
    </row>
    <row r="723" spans="1:54" x14ac:dyDescent="0.25">
      <c r="A723" s="1">
        <v>12842</v>
      </c>
      <c r="B723" s="1" t="s">
        <v>987</v>
      </c>
      <c r="C723" s="1">
        <v>69252500</v>
      </c>
      <c r="D723" s="1" t="s">
        <v>1359</v>
      </c>
      <c r="E723" s="1" t="s">
        <v>988</v>
      </c>
      <c r="F723" s="1" t="s">
        <v>1301</v>
      </c>
      <c r="G723" s="27">
        <v>0.85372340425531912</v>
      </c>
      <c r="H723" s="1">
        <v>0</v>
      </c>
      <c r="I723" s="1">
        <v>0</v>
      </c>
      <c r="J723" s="1">
        <v>0</v>
      </c>
      <c r="K723" s="1">
        <v>0</v>
      </c>
      <c r="L723" s="1">
        <v>38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44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46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19</v>
      </c>
      <c r="AY723" s="1">
        <v>0</v>
      </c>
      <c r="AZ723" s="1">
        <v>0</v>
      </c>
      <c r="BA723" s="1">
        <v>0</v>
      </c>
      <c r="BB723" s="1" t="s">
        <v>1355</v>
      </c>
    </row>
    <row r="724" spans="1:54" x14ac:dyDescent="0.25">
      <c r="A724" s="1">
        <v>12855</v>
      </c>
      <c r="B724" s="1" t="s">
        <v>989</v>
      </c>
      <c r="C724" s="1">
        <v>65156332</v>
      </c>
      <c r="D724" s="1" t="s">
        <v>1359</v>
      </c>
      <c r="E724" s="1" t="s">
        <v>78</v>
      </c>
      <c r="F724" s="1" t="s">
        <v>1302</v>
      </c>
      <c r="G724" s="27">
        <v>0.73306772908366535</v>
      </c>
      <c r="H724" s="1">
        <v>0</v>
      </c>
      <c r="I724" s="1">
        <v>50</v>
      </c>
      <c r="J724" s="1">
        <v>0</v>
      </c>
      <c r="K724" s="1">
        <v>0</v>
      </c>
      <c r="L724" s="1">
        <v>42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 t="s">
        <v>1355</v>
      </c>
    </row>
    <row r="725" spans="1:54" x14ac:dyDescent="0.25">
      <c r="A725" s="1">
        <v>12943</v>
      </c>
      <c r="B725" s="1" t="s">
        <v>990</v>
      </c>
      <c r="C725" s="1">
        <v>80230500</v>
      </c>
      <c r="D725" s="1" t="s">
        <v>1359</v>
      </c>
      <c r="E725" s="1" t="s">
        <v>78</v>
      </c>
      <c r="F725" s="1" t="s">
        <v>1302</v>
      </c>
      <c r="G725" s="27">
        <v>0.74543239951278928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66</v>
      </c>
      <c r="V725" s="1">
        <v>0</v>
      </c>
      <c r="W725" s="1">
        <v>174</v>
      </c>
      <c r="X725" s="1">
        <v>80</v>
      </c>
      <c r="Y725" s="1">
        <v>88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 t="s">
        <v>1355</v>
      </c>
    </row>
    <row r="726" spans="1:54" x14ac:dyDescent="0.25">
      <c r="A726" s="1">
        <v>14208</v>
      </c>
      <c r="B726" s="1" t="s">
        <v>1018</v>
      </c>
      <c r="C726" s="1">
        <v>61930600</v>
      </c>
      <c r="D726" s="1" t="s">
        <v>1362</v>
      </c>
      <c r="E726" s="1" t="s">
        <v>178</v>
      </c>
      <c r="F726" s="1" t="s">
        <v>1301</v>
      </c>
      <c r="G726" s="27">
        <v>0.7988046471022765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77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69</v>
      </c>
      <c r="AL726" s="1">
        <v>0</v>
      </c>
      <c r="AM726" s="1">
        <v>0</v>
      </c>
      <c r="AN726" s="1">
        <v>23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 t="s">
        <v>1352</v>
      </c>
    </row>
    <row r="727" spans="1:54" x14ac:dyDescent="0.25">
      <c r="A727" s="1">
        <v>13146</v>
      </c>
      <c r="B727" s="1" t="s">
        <v>993</v>
      </c>
      <c r="C727" s="1">
        <v>80230500</v>
      </c>
      <c r="D727" s="1" t="s">
        <v>1360</v>
      </c>
      <c r="E727" s="1" t="s">
        <v>104</v>
      </c>
      <c r="F727" s="1" t="s">
        <v>1302</v>
      </c>
      <c r="G727" s="27">
        <v>0.86862244897959184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161</v>
      </c>
      <c r="V727" s="1">
        <v>0</v>
      </c>
      <c r="W727" s="1">
        <v>0</v>
      </c>
      <c r="X727" s="1">
        <v>145</v>
      </c>
      <c r="Y727" s="1">
        <v>89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 t="s">
        <v>1355</v>
      </c>
    </row>
    <row r="728" spans="1:54" x14ac:dyDescent="0.25">
      <c r="A728" s="1">
        <v>13156</v>
      </c>
      <c r="B728" s="1" t="s">
        <v>994</v>
      </c>
      <c r="C728" s="1">
        <v>65153477</v>
      </c>
      <c r="D728" s="1" t="s">
        <v>1360</v>
      </c>
      <c r="E728" s="1" t="s">
        <v>104</v>
      </c>
      <c r="F728" s="1" t="s">
        <v>1302</v>
      </c>
      <c r="G728" s="27">
        <v>0.7361702127659574</v>
      </c>
      <c r="H728" s="1">
        <v>0</v>
      </c>
      <c r="I728" s="1">
        <v>0</v>
      </c>
      <c r="J728" s="1">
        <v>0</v>
      </c>
      <c r="K728" s="1">
        <v>0</v>
      </c>
      <c r="L728" s="1">
        <v>81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65</v>
      </c>
      <c r="AY728" s="1">
        <v>0</v>
      </c>
      <c r="AZ728" s="1">
        <v>0</v>
      </c>
      <c r="BA728" s="1">
        <v>0</v>
      </c>
      <c r="BB728" s="1" t="s">
        <v>1355</v>
      </c>
    </row>
    <row r="729" spans="1:54" x14ac:dyDescent="0.25">
      <c r="A729" s="1">
        <v>13168</v>
      </c>
      <c r="B729" s="1" t="s">
        <v>204</v>
      </c>
      <c r="C729" s="1">
        <v>62000810</v>
      </c>
      <c r="D729" s="1" t="s">
        <v>1360</v>
      </c>
      <c r="E729" s="1" t="s">
        <v>104</v>
      </c>
      <c r="F729" s="1" t="s">
        <v>1303</v>
      </c>
      <c r="G729" s="27">
        <v>0.84782608695652173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51</v>
      </c>
      <c r="X729" s="1">
        <v>30</v>
      </c>
      <c r="Y729" s="1">
        <v>0</v>
      </c>
      <c r="Z729" s="1">
        <v>30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36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 t="s">
        <v>1349</v>
      </c>
    </row>
    <row r="730" spans="1:54" x14ac:dyDescent="0.25">
      <c r="A730" s="1">
        <v>13333</v>
      </c>
      <c r="B730" s="1" t="s">
        <v>1000</v>
      </c>
      <c r="C730" s="1">
        <v>71329100</v>
      </c>
      <c r="D730" s="1" t="s">
        <v>1361</v>
      </c>
      <c r="E730" s="1" t="s">
        <v>116</v>
      </c>
      <c r="F730" s="1" t="s">
        <v>1302</v>
      </c>
      <c r="G730" s="27">
        <v>0.91666666666666663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68</v>
      </c>
      <c r="AY730" s="1">
        <v>0</v>
      </c>
      <c r="AZ730" s="1">
        <v>0</v>
      </c>
      <c r="BA730" s="1">
        <v>0</v>
      </c>
      <c r="BB730" s="1" t="s">
        <v>1355</v>
      </c>
    </row>
    <row r="731" spans="1:54" x14ac:dyDescent="0.25">
      <c r="A731" s="1">
        <v>13341</v>
      </c>
      <c r="B731" s="1" t="s">
        <v>1001</v>
      </c>
      <c r="C731" s="1">
        <v>65145988</v>
      </c>
      <c r="D731" s="1" t="s">
        <v>1361</v>
      </c>
      <c r="E731" s="1" t="s">
        <v>115</v>
      </c>
      <c r="F731" s="1" t="s">
        <v>1302</v>
      </c>
      <c r="G731" s="27">
        <v>0.90769230769230769</v>
      </c>
      <c r="H731" s="1">
        <v>0</v>
      </c>
      <c r="I731" s="1">
        <v>0</v>
      </c>
      <c r="J731" s="1">
        <v>0</v>
      </c>
      <c r="K731" s="1">
        <v>0</v>
      </c>
      <c r="L731" s="1">
        <v>29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 t="s">
        <v>1355</v>
      </c>
    </row>
    <row r="732" spans="1:54" x14ac:dyDescent="0.25">
      <c r="A732" s="1">
        <v>13352</v>
      </c>
      <c r="B732" s="1" t="s">
        <v>1002</v>
      </c>
      <c r="C732" s="1">
        <v>69041300</v>
      </c>
      <c r="D732" s="1" t="s">
        <v>1361</v>
      </c>
      <c r="E732" s="1" t="s">
        <v>1003</v>
      </c>
      <c r="F732" s="1" t="s">
        <v>1301</v>
      </c>
      <c r="G732" s="27">
        <v>0.87958115183246077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29</v>
      </c>
      <c r="V732" s="1">
        <v>0</v>
      </c>
      <c r="W732" s="1">
        <v>28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32</v>
      </c>
      <c r="AY732" s="1">
        <v>0</v>
      </c>
      <c r="AZ732" s="1">
        <v>0</v>
      </c>
      <c r="BA732" s="1">
        <v>0</v>
      </c>
      <c r="BB732" s="1" t="s">
        <v>1355</v>
      </c>
    </row>
    <row r="733" spans="1:54" x14ac:dyDescent="0.25">
      <c r="A733" s="1">
        <v>13420</v>
      </c>
      <c r="B733" s="1" t="s">
        <v>1004</v>
      </c>
      <c r="C733" s="1">
        <v>73836100</v>
      </c>
      <c r="D733" s="1" t="s">
        <v>1361</v>
      </c>
      <c r="E733" s="1" t="s">
        <v>116</v>
      </c>
      <c r="F733" s="1" t="s">
        <v>1302</v>
      </c>
      <c r="G733" s="27">
        <v>0.88690476190476186</v>
      </c>
      <c r="H733" s="1">
        <v>0</v>
      </c>
      <c r="I733" s="1">
        <v>0</v>
      </c>
      <c r="J733" s="1">
        <v>0</v>
      </c>
      <c r="K733" s="1">
        <v>0</v>
      </c>
      <c r="L733" s="1">
        <v>88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76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85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 t="s">
        <v>1355</v>
      </c>
    </row>
    <row r="734" spans="1:54" x14ac:dyDescent="0.25">
      <c r="A734" s="1">
        <v>13427</v>
      </c>
      <c r="B734" s="1" t="s">
        <v>1005</v>
      </c>
      <c r="C734" s="1">
        <v>65156134</v>
      </c>
      <c r="D734" s="1" t="s">
        <v>1361</v>
      </c>
      <c r="E734" s="1" t="s">
        <v>134</v>
      </c>
      <c r="F734" s="1" t="s">
        <v>1302</v>
      </c>
      <c r="G734" s="27">
        <v>0.79853479853479858</v>
      </c>
      <c r="H734" s="1">
        <v>0</v>
      </c>
      <c r="I734" s="1">
        <v>0</v>
      </c>
      <c r="J734" s="1">
        <v>0</v>
      </c>
      <c r="K734" s="1">
        <v>0</v>
      </c>
      <c r="L734" s="1">
        <v>67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51</v>
      </c>
      <c r="AY734" s="1">
        <v>0</v>
      </c>
      <c r="AZ734" s="1">
        <v>0</v>
      </c>
      <c r="BA734" s="1">
        <v>0</v>
      </c>
      <c r="BB734" s="1" t="s">
        <v>1355</v>
      </c>
    </row>
    <row r="735" spans="1:54" x14ac:dyDescent="0.25">
      <c r="A735" s="1">
        <v>13461</v>
      </c>
      <c r="B735" s="1" t="s">
        <v>620</v>
      </c>
      <c r="C735" s="1">
        <v>61999320</v>
      </c>
      <c r="D735" s="1" t="s">
        <v>1361</v>
      </c>
      <c r="E735" s="1" t="s">
        <v>115</v>
      </c>
      <c r="F735" s="1" t="s">
        <v>1303</v>
      </c>
      <c r="G735" s="27">
        <v>0.91111111111111109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33</v>
      </c>
      <c r="AZ735" s="1">
        <v>0</v>
      </c>
      <c r="BA735" s="1">
        <v>0</v>
      </c>
      <c r="BB735" s="1" t="s">
        <v>1349</v>
      </c>
    </row>
    <row r="736" spans="1:54" x14ac:dyDescent="0.25">
      <c r="A736" s="1">
        <v>13475</v>
      </c>
      <c r="B736" s="1" t="s">
        <v>1007</v>
      </c>
      <c r="C736" s="1">
        <v>65149392</v>
      </c>
      <c r="D736" s="1" t="s">
        <v>1361</v>
      </c>
      <c r="E736" s="1" t="s">
        <v>116</v>
      </c>
      <c r="F736" s="1" t="s">
        <v>1302</v>
      </c>
      <c r="G736" s="27">
        <v>0.90334572490706322</v>
      </c>
      <c r="H736" s="1">
        <v>0</v>
      </c>
      <c r="I736" s="1">
        <v>0</v>
      </c>
      <c r="J736" s="1">
        <v>0</v>
      </c>
      <c r="K736" s="1">
        <v>0</v>
      </c>
      <c r="L736" s="1">
        <v>48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49</v>
      </c>
      <c r="V736" s="1">
        <v>0</v>
      </c>
      <c r="W736" s="1">
        <v>0</v>
      </c>
      <c r="X736" s="1">
        <v>36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19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 t="s">
        <v>1355</v>
      </c>
    </row>
    <row r="737" spans="1:54" x14ac:dyDescent="0.25">
      <c r="A737" s="1">
        <v>13558</v>
      </c>
      <c r="B737" s="1" t="s">
        <v>621</v>
      </c>
      <c r="C737" s="1">
        <v>61999320</v>
      </c>
      <c r="D737" s="1" t="s">
        <v>1361</v>
      </c>
      <c r="E737" s="1" t="s">
        <v>115</v>
      </c>
      <c r="F737" s="1" t="s">
        <v>1303</v>
      </c>
      <c r="G737" s="27">
        <v>0.9040178571428571</v>
      </c>
      <c r="H737" s="1">
        <v>0</v>
      </c>
      <c r="I737" s="1">
        <v>0</v>
      </c>
      <c r="J737" s="1">
        <v>0</v>
      </c>
      <c r="K737" s="1">
        <v>0</v>
      </c>
      <c r="L737" s="1">
        <v>231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 t="s">
        <v>1349</v>
      </c>
    </row>
    <row r="738" spans="1:54" x14ac:dyDescent="0.25">
      <c r="A738" s="1">
        <v>13576</v>
      </c>
      <c r="B738" s="1" t="s">
        <v>1009</v>
      </c>
      <c r="C738" s="1">
        <v>70892100</v>
      </c>
      <c r="D738" s="1" t="s">
        <v>1361</v>
      </c>
      <c r="E738" s="1" t="s">
        <v>116</v>
      </c>
      <c r="F738" s="1" t="s">
        <v>1301</v>
      </c>
      <c r="G738" s="27">
        <v>0.92668621700879761</v>
      </c>
      <c r="H738" s="1">
        <v>0</v>
      </c>
      <c r="I738" s="1">
        <v>0</v>
      </c>
      <c r="J738" s="1">
        <v>0</v>
      </c>
      <c r="K738" s="1">
        <v>0</v>
      </c>
      <c r="L738" s="1">
        <v>46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33</v>
      </c>
      <c r="AI738" s="1">
        <v>0</v>
      </c>
      <c r="AJ738" s="1">
        <v>0</v>
      </c>
      <c r="AK738" s="1">
        <v>0</v>
      </c>
      <c r="AL738" s="1">
        <v>39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50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 t="s">
        <v>1355</v>
      </c>
    </row>
    <row r="739" spans="1:54" x14ac:dyDescent="0.25">
      <c r="A739" s="1">
        <v>13582</v>
      </c>
      <c r="B739" s="1" t="s">
        <v>1010</v>
      </c>
      <c r="C739" s="1">
        <v>65155176</v>
      </c>
      <c r="D739" s="1" t="s">
        <v>1361</v>
      </c>
      <c r="E739" s="1" t="s">
        <v>116</v>
      </c>
      <c r="F739" s="1" t="s">
        <v>1302</v>
      </c>
      <c r="G739" s="27">
        <v>0.88758782201405151</v>
      </c>
      <c r="H739" s="1">
        <v>0</v>
      </c>
      <c r="I739" s="1">
        <v>0</v>
      </c>
      <c r="J739" s="1">
        <v>0</v>
      </c>
      <c r="K739" s="1">
        <v>0</v>
      </c>
      <c r="L739" s="1">
        <v>49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64</v>
      </c>
      <c r="V739" s="1">
        <v>0</v>
      </c>
      <c r="W739" s="1">
        <v>0</v>
      </c>
      <c r="X739" s="1">
        <v>0</v>
      </c>
      <c r="Y739" s="1">
        <v>41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68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 t="s">
        <v>1355</v>
      </c>
    </row>
    <row r="740" spans="1:54" x14ac:dyDescent="0.25">
      <c r="A740" s="1">
        <v>13586</v>
      </c>
      <c r="B740" s="1" t="s">
        <v>1011</v>
      </c>
      <c r="C740" s="1">
        <v>65145686</v>
      </c>
      <c r="D740" s="1" t="s">
        <v>1361</v>
      </c>
      <c r="E740" s="1" t="s">
        <v>116</v>
      </c>
      <c r="F740" s="1" t="s">
        <v>1302</v>
      </c>
      <c r="G740" s="27">
        <v>0.88596491228070173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74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 t="s">
        <v>1355</v>
      </c>
    </row>
    <row r="741" spans="1:54" x14ac:dyDescent="0.25">
      <c r="A741" s="1">
        <v>13590</v>
      </c>
      <c r="B741" s="1" t="s">
        <v>1012</v>
      </c>
      <c r="C741" s="1">
        <v>69040700</v>
      </c>
      <c r="D741" s="1" t="s">
        <v>1361</v>
      </c>
      <c r="E741" s="1" t="s">
        <v>130</v>
      </c>
      <c r="F741" s="1" t="s">
        <v>1301</v>
      </c>
      <c r="G741" s="27">
        <v>0.9652173913043478</v>
      </c>
      <c r="H741" s="1">
        <v>0</v>
      </c>
      <c r="I741" s="1">
        <v>19</v>
      </c>
      <c r="J741" s="1">
        <v>0</v>
      </c>
      <c r="K741" s="1">
        <v>0</v>
      </c>
      <c r="L741" s="1">
        <v>31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 t="s">
        <v>1354</v>
      </c>
    </row>
    <row r="742" spans="1:54" x14ac:dyDescent="0.25">
      <c r="A742" s="1">
        <v>16935</v>
      </c>
      <c r="B742" s="1" t="s">
        <v>1079</v>
      </c>
      <c r="C742" s="1">
        <v>65123055</v>
      </c>
      <c r="D742" s="1" t="s">
        <v>1359</v>
      </c>
      <c r="E742" s="1" t="s">
        <v>78</v>
      </c>
      <c r="F742" s="1" t="s">
        <v>1302</v>
      </c>
      <c r="G742" s="27">
        <v>0.66646865609057238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69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 t="s">
        <v>1355</v>
      </c>
    </row>
    <row r="743" spans="1:54" x14ac:dyDescent="0.25">
      <c r="A743" s="1">
        <v>22638</v>
      </c>
      <c r="B743" s="1" t="s">
        <v>1163</v>
      </c>
      <c r="C743" s="1">
        <v>65121779</v>
      </c>
      <c r="D743" s="1" t="s">
        <v>1366</v>
      </c>
      <c r="E743" s="1" t="s">
        <v>614</v>
      </c>
      <c r="F743" s="1" t="s">
        <v>1302</v>
      </c>
      <c r="G743" s="27">
        <v>0.77446300715990457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110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 t="s">
        <v>1355</v>
      </c>
    </row>
    <row r="744" spans="1:54" x14ac:dyDescent="0.25">
      <c r="A744" s="1">
        <v>13606</v>
      </c>
      <c r="B744" s="1" t="s">
        <v>1014</v>
      </c>
      <c r="C744" s="1">
        <v>65145268</v>
      </c>
      <c r="D744" s="1" t="s">
        <v>1361</v>
      </c>
      <c r="E744" s="1" t="s">
        <v>128</v>
      </c>
      <c r="F744" s="1" t="s">
        <v>1302</v>
      </c>
      <c r="G744" s="27">
        <v>0.91245791245791241</v>
      </c>
      <c r="H744" s="1">
        <v>0</v>
      </c>
      <c r="I744" s="1">
        <v>0</v>
      </c>
      <c r="J744" s="1">
        <v>0</v>
      </c>
      <c r="K744" s="1">
        <v>0</v>
      </c>
      <c r="L744" s="1">
        <v>36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 t="s">
        <v>1355</v>
      </c>
    </row>
    <row r="745" spans="1:54" x14ac:dyDescent="0.25">
      <c r="A745" s="1">
        <v>14202</v>
      </c>
      <c r="B745" s="1" t="s">
        <v>1015</v>
      </c>
      <c r="C745" s="1">
        <v>69050800</v>
      </c>
      <c r="D745" s="1" t="s">
        <v>1362</v>
      </c>
      <c r="E745" s="1" t="s">
        <v>1016</v>
      </c>
      <c r="F745" s="1" t="s">
        <v>1301</v>
      </c>
      <c r="G745" s="27">
        <v>0.9028571428571428</v>
      </c>
      <c r="H745" s="1">
        <v>0</v>
      </c>
      <c r="I745" s="1">
        <v>0</v>
      </c>
      <c r="J745" s="1">
        <v>0</v>
      </c>
      <c r="K745" s="1">
        <v>0</v>
      </c>
      <c r="L745" s="1">
        <v>12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18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 t="s">
        <v>1354</v>
      </c>
    </row>
    <row r="746" spans="1:54" x14ac:dyDescent="0.25">
      <c r="A746" s="1">
        <v>14206</v>
      </c>
      <c r="B746" s="1" t="s">
        <v>1017</v>
      </c>
      <c r="C746" s="1">
        <v>61930600</v>
      </c>
      <c r="D746" s="1" t="s">
        <v>1362</v>
      </c>
      <c r="E746" s="1" t="s">
        <v>178</v>
      </c>
      <c r="F746" s="1" t="s">
        <v>1301</v>
      </c>
      <c r="G746" s="27">
        <v>0.92452830188679247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48</v>
      </c>
      <c r="AY746" s="1">
        <v>0</v>
      </c>
      <c r="AZ746" s="1">
        <v>0</v>
      </c>
      <c r="BA746" s="1">
        <v>0</v>
      </c>
      <c r="BB746" s="1" t="s">
        <v>1352</v>
      </c>
    </row>
    <row r="747" spans="1:54" x14ac:dyDescent="0.25">
      <c r="A747" s="1">
        <v>31104</v>
      </c>
      <c r="B747" s="1" t="s">
        <v>1251</v>
      </c>
      <c r="C747" s="1">
        <v>65123055</v>
      </c>
      <c r="D747" s="1" t="s">
        <v>1365</v>
      </c>
      <c r="E747" s="1" t="s">
        <v>286</v>
      </c>
      <c r="F747" s="1" t="s">
        <v>1302</v>
      </c>
      <c r="G747" s="27">
        <v>0.72292115983704763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46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42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 t="s">
        <v>1355</v>
      </c>
    </row>
    <row r="748" spans="1:54" x14ac:dyDescent="0.25">
      <c r="A748" s="1">
        <v>14336</v>
      </c>
      <c r="B748" s="1" t="s">
        <v>1019</v>
      </c>
      <c r="C748" s="1">
        <v>65012225</v>
      </c>
      <c r="D748" s="1" t="s">
        <v>1362</v>
      </c>
      <c r="E748" s="1" t="s">
        <v>223</v>
      </c>
      <c r="F748" s="1" t="s">
        <v>1302</v>
      </c>
      <c r="G748" s="27">
        <v>0.96551724137931039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68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 t="s">
        <v>1355</v>
      </c>
    </row>
    <row r="749" spans="1:54" x14ac:dyDescent="0.25">
      <c r="A749" s="1">
        <v>14389</v>
      </c>
      <c r="B749" s="1" t="s">
        <v>1020</v>
      </c>
      <c r="C749" s="1">
        <v>65138471</v>
      </c>
      <c r="D749" s="1" t="s">
        <v>1362</v>
      </c>
      <c r="E749" s="1" t="s">
        <v>144</v>
      </c>
      <c r="F749" s="1" t="s">
        <v>1302</v>
      </c>
      <c r="G749" s="27">
        <v>0.84695711049191424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58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 t="s">
        <v>1355</v>
      </c>
    </row>
    <row r="750" spans="1:54" x14ac:dyDescent="0.25">
      <c r="A750" s="1">
        <v>14418</v>
      </c>
      <c r="B750" s="1" t="s">
        <v>1311</v>
      </c>
      <c r="C750" s="1">
        <v>65144614</v>
      </c>
      <c r="D750" s="1" t="s">
        <v>1362</v>
      </c>
      <c r="E750" s="1" t="s">
        <v>223</v>
      </c>
      <c r="F750" s="1" t="s">
        <v>1302</v>
      </c>
      <c r="G750" s="27">
        <v>0.93814432989690721</v>
      </c>
      <c r="H750" s="1">
        <v>0</v>
      </c>
      <c r="I750" s="1">
        <v>0</v>
      </c>
      <c r="J750" s="1">
        <v>0</v>
      </c>
      <c r="K750" s="1">
        <v>0</v>
      </c>
      <c r="L750" s="1">
        <v>35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12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 t="s">
        <v>1353</v>
      </c>
    </row>
    <row r="751" spans="1:54" x14ac:dyDescent="0.25">
      <c r="A751" s="1">
        <v>14470</v>
      </c>
      <c r="B751" s="1" t="s">
        <v>1021</v>
      </c>
      <c r="C751" s="1">
        <v>70878900</v>
      </c>
      <c r="D751" s="1" t="s">
        <v>1362</v>
      </c>
      <c r="E751" s="1" t="s">
        <v>223</v>
      </c>
      <c r="F751" s="1" t="s">
        <v>1301</v>
      </c>
      <c r="G751" s="27">
        <v>0.91913746630727766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38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57</v>
      </c>
      <c r="AT751" s="1">
        <v>116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 t="s">
        <v>1354</v>
      </c>
    </row>
    <row r="752" spans="1:54" x14ac:dyDescent="0.25">
      <c r="A752" s="1">
        <v>14605</v>
      </c>
      <c r="B752" s="1" t="s">
        <v>1022</v>
      </c>
      <c r="C752" s="1">
        <v>65152187</v>
      </c>
      <c r="D752" s="1" t="s">
        <v>1362</v>
      </c>
      <c r="E752" s="1" t="s">
        <v>954</v>
      </c>
      <c r="F752" s="1" t="s">
        <v>1302</v>
      </c>
      <c r="G752" s="27">
        <v>0.81549815498154976</v>
      </c>
      <c r="H752" s="1">
        <v>0</v>
      </c>
      <c r="I752" s="1">
        <v>45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 t="s">
        <v>1355</v>
      </c>
    </row>
    <row r="753" spans="1:54" x14ac:dyDescent="0.25">
      <c r="A753" s="1">
        <v>17881</v>
      </c>
      <c r="B753" s="1" t="s">
        <v>1093</v>
      </c>
      <c r="C753" s="1">
        <v>69160201</v>
      </c>
      <c r="D753" s="1" t="s">
        <v>1365</v>
      </c>
      <c r="E753" s="1" t="s">
        <v>482</v>
      </c>
      <c r="F753" s="1" t="s">
        <v>1301</v>
      </c>
      <c r="G753" s="27">
        <v>0.83005366726296959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9</v>
      </c>
      <c r="AG753" s="1">
        <v>0</v>
      </c>
      <c r="AH753" s="1">
        <v>0</v>
      </c>
      <c r="AI753" s="1">
        <v>0</v>
      </c>
      <c r="AJ753" s="1">
        <v>0</v>
      </c>
      <c r="AK753" s="1">
        <v>24</v>
      </c>
      <c r="AL753" s="1">
        <v>0</v>
      </c>
      <c r="AM753" s="1">
        <v>0</v>
      </c>
      <c r="AN753" s="1">
        <v>16</v>
      </c>
      <c r="AO753" s="1">
        <v>0</v>
      </c>
      <c r="AP753" s="1">
        <v>0</v>
      </c>
      <c r="AQ753" s="1">
        <v>3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 t="s">
        <v>1354</v>
      </c>
    </row>
    <row r="754" spans="1:54" x14ac:dyDescent="0.25">
      <c r="A754" s="1">
        <v>14720</v>
      </c>
      <c r="B754" s="1" t="s">
        <v>1024</v>
      </c>
      <c r="C754" s="1">
        <v>70878900</v>
      </c>
      <c r="D754" s="1" t="s">
        <v>1362</v>
      </c>
      <c r="E754" s="1" t="s">
        <v>223</v>
      </c>
      <c r="F754" s="1" t="s">
        <v>1301</v>
      </c>
      <c r="G754" s="27">
        <v>0.91925465838509313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116</v>
      </c>
      <c r="AM754" s="1">
        <v>0</v>
      </c>
      <c r="AN754" s="1">
        <v>0</v>
      </c>
      <c r="AO754" s="1">
        <v>0</v>
      </c>
      <c r="AP754" s="1">
        <v>60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 t="s">
        <v>1355</v>
      </c>
    </row>
    <row r="755" spans="1:54" x14ac:dyDescent="0.25">
      <c r="A755" s="1">
        <v>14759</v>
      </c>
      <c r="B755" s="1" t="s">
        <v>1025</v>
      </c>
      <c r="C755" s="1">
        <v>65116075</v>
      </c>
      <c r="D755" s="1" t="s">
        <v>1362</v>
      </c>
      <c r="E755" s="1" t="s">
        <v>237</v>
      </c>
      <c r="F755" s="1" t="s">
        <v>1302</v>
      </c>
      <c r="G755" s="27">
        <v>0.87926887926887931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50</v>
      </c>
      <c r="AL755" s="1">
        <v>0</v>
      </c>
      <c r="AM755" s="1">
        <v>0</v>
      </c>
      <c r="AN755" s="1">
        <v>59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 t="s">
        <v>1354</v>
      </c>
    </row>
    <row r="756" spans="1:54" x14ac:dyDescent="0.25">
      <c r="A756" s="1">
        <v>14865</v>
      </c>
      <c r="B756" s="1" t="s">
        <v>1026</v>
      </c>
      <c r="C756" s="1">
        <v>65134171</v>
      </c>
      <c r="D756" s="1" t="s">
        <v>1362</v>
      </c>
      <c r="E756" s="1" t="s">
        <v>187</v>
      </c>
      <c r="F756" s="1" t="s">
        <v>1302</v>
      </c>
      <c r="G756" s="27">
        <v>0.95876288659793818</v>
      </c>
      <c r="H756" s="1">
        <v>0</v>
      </c>
      <c r="I756" s="1">
        <v>0</v>
      </c>
      <c r="J756" s="1">
        <v>0</v>
      </c>
      <c r="K756" s="1">
        <v>0</v>
      </c>
      <c r="L756" s="1">
        <v>44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 t="s">
        <v>1352</v>
      </c>
    </row>
    <row r="757" spans="1:54" x14ac:dyDescent="0.25">
      <c r="A757" s="1">
        <v>14868</v>
      </c>
      <c r="B757" s="1" t="s">
        <v>1027</v>
      </c>
      <c r="C757" s="1">
        <v>65012225</v>
      </c>
      <c r="D757" s="1" t="s">
        <v>1362</v>
      </c>
      <c r="E757" s="1" t="s">
        <v>1028</v>
      </c>
      <c r="F757" s="1" t="s">
        <v>1302</v>
      </c>
      <c r="G757" s="27">
        <v>0.89583333333333337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68</v>
      </c>
      <c r="AY757" s="1">
        <v>0</v>
      </c>
      <c r="AZ757" s="1">
        <v>0</v>
      </c>
      <c r="BA757" s="1">
        <v>0</v>
      </c>
      <c r="BB757" s="1" t="s">
        <v>1355</v>
      </c>
    </row>
    <row r="758" spans="1:54" x14ac:dyDescent="0.25">
      <c r="A758" s="1">
        <v>14877</v>
      </c>
      <c r="B758" s="1" t="s">
        <v>1029</v>
      </c>
      <c r="C758" s="1">
        <v>69051400</v>
      </c>
      <c r="D758" s="1" t="s">
        <v>1362</v>
      </c>
      <c r="E758" s="1" t="s">
        <v>1030</v>
      </c>
      <c r="F758" s="1" t="s">
        <v>1301</v>
      </c>
      <c r="G758" s="27">
        <v>0.83333333333333337</v>
      </c>
      <c r="H758" s="1">
        <v>0</v>
      </c>
      <c r="I758" s="1">
        <v>0</v>
      </c>
      <c r="J758" s="1">
        <v>0</v>
      </c>
      <c r="K758" s="1">
        <v>0</v>
      </c>
      <c r="L758" s="1">
        <v>32</v>
      </c>
      <c r="M758" s="1">
        <v>0</v>
      </c>
      <c r="N758" s="1">
        <v>0</v>
      </c>
      <c r="O758" s="1">
        <v>41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18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 t="s">
        <v>1353</v>
      </c>
    </row>
    <row r="759" spans="1:54" x14ac:dyDescent="0.25">
      <c r="A759" s="1">
        <v>14879</v>
      </c>
      <c r="B759" s="1" t="s">
        <v>1031</v>
      </c>
      <c r="C759" s="1">
        <v>65144121</v>
      </c>
      <c r="D759" s="1" t="s">
        <v>1362</v>
      </c>
      <c r="E759" s="1" t="s">
        <v>160</v>
      </c>
      <c r="F759" s="1" t="s">
        <v>1302</v>
      </c>
      <c r="G759" s="27">
        <v>0.88823529411764701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56</v>
      </c>
      <c r="R759" s="1">
        <v>0</v>
      </c>
      <c r="S759" s="1">
        <v>0</v>
      </c>
      <c r="T759" s="1">
        <v>0</v>
      </c>
      <c r="U759" s="1">
        <v>65</v>
      </c>
      <c r="V759" s="1">
        <v>0</v>
      </c>
      <c r="W759" s="1">
        <v>0</v>
      </c>
      <c r="X759" s="1">
        <v>0</v>
      </c>
      <c r="Y759" s="1">
        <v>0</v>
      </c>
      <c r="Z759" s="1">
        <v>63</v>
      </c>
      <c r="AA759" s="1">
        <v>0</v>
      </c>
      <c r="AB759" s="1">
        <v>0</v>
      </c>
      <c r="AC759" s="1">
        <v>0</v>
      </c>
      <c r="AD759" s="1">
        <v>0</v>
      </c>
      <c r="AE759" s="1">
        <v>56</v>
      </c>
      <c r="AF759" s="1">
        <v>0</v>
      </c>
      <c r="AG759" s="1">
        <v>0</v>
      </c>
      <c r="AH759" s="1">
        <v>0</v>
      </c>
      <c r="AI759" s="1">
        <v>59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57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 t="s">
        <v>1352</v>
      </c>
    </row>
    <row r="760" spans="1:54" x14ac:dyDescent="0.25">
      <c r="A760" s="1">
        <v>14881</v>
      </c>
      <c r="B760" s="1" t="s">
        <v>1032</v>
      </c>
      <c r="C760" s="1">
        <v>69061800</v>
      </c>
      <c r="D760" s="1" t="s">
        <v>1362</v>
      </c>
      <c r="E760" s="1" t="s">
        <v>1033</v>
      </c>
      <c r="F760" s="1" t="s">
        <v>1301</v>
      </c>
      <c r="G760" s="27">
        <v>0.74524714828897343</v>
      </c>
      <c r="H760" s="1">
        <v>0</v>
      </c>
      <c r="I760" s="1">
        <v>0</v>
      </c>
      <c r="J760" s="1">
        <v>0</v>
      </c>
      <c r="K760" s="1">
        <v>0</v>
      </c>
      <c r="L760" s="1">
        <v>6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39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33</v>
      </c>
      <c r="AY760" s="1">
        <v>0</v>
      </c>
      <c r="AZ760" s="1">
        <v>0</v>
      </c>
      <c r="BA760" s="1">
        <v>0</v>
      </c>
      <c r="BB760" s="1" t="s">
        <v>1354</v>
      </c>
    </row>
    <row r="761" spans="1:54" x14ac:dyDescent="0.25">
      <c r="A761" s="1">
        <v>14946</v>
      </c>
      <c r="B761" s="1" t="s">
        <v>1034</v>
      </c>
      <c r="C761" s="1">
        <v>65123055</v>
      </c>
      <c r="D761" s="1" t="s">
        <v>1362</v>
      </c>
      <c r="E761" s="1" t="s">
        <v>187</v>
      </c>
      <c r="F761" s="1" t="s">
        <v>1302</v>
      </c>
      <c r="G761" s="27">
        <v>0.83718244803695152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51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 t="s">
        <v>1355</v>
      </c>
    </row>
    <row r="762" spans="1:54" x14ac:dyDescent="0.25">
      <c r="A762" s="1">
        <v>15583</v>
      </c>
      <c r="B762" s="1" t="s">
        <v>1035</v>
      </c>
      <c r="C762" s="1">
        <v>71015300</v>
      </c>
      <c r="D762" s="1" t="s">
        <v>1363</v>
      </c>
      <c r="E762" s="1" t="s">
        <v>1036</v>
      </c>
      <c r="F762" s="1" t="s">
        <v>1301</v>
      </c>
      <c r="G762" s="27">
        <v>0.93023255813953487</v>
      </c>
      <c r="H762" s="1">
        <v>0</v>
      </c>
      <c r="I762" s="1">
        <v>0</v>
      </c>
      <c r="J762" s="1">
        <v>0</v>
      </c>
      <c r="K762" s="1">
        <v>0</v>
      </c>
      <c r="L762" s="1">
        <v>31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61</v>
      </c>
      <c r="AU762" s="1">
        <v>0</v>
      </c>
      <c r="AV762" s="1">
        <v>0</v>
      </c>
      <c r="AW762" s="1">
        <v>0</v>
      </c>
      <c r="AX762" s="1">
        <v>122</v>
      </c>
      <c r="AY762" s="1">
        <v>0</v>
      </c>
      <c r="AZ762" s="1">
        <v>0</v>
      </c>
      <c r="BA762" s="1">
        <v>0</v>
      </c>
      <c r="BB762" s="1" t="s">
        <v>1353</v>
      </c>
    </row>
    <row r="763" spans="1:54" x14ac:dyDescent="0.25">
      <c r="A763" s="1">
        <v>15646</v>
      </c>
      <c r="B763" s="1" t="s">
        <v>1037</v>
      </c>
      <c r="C763" s="1">
        <v>65115126</v>
      </c>
      <c r="D763" s="1" t="s">
        <v>1363</v>
      </c>
      <c r="E763" s="1" t="s">
        <v>254</v>
      </c>
      <c r="F763" s="1" t="s">
        <v>1302</v>
      </c>
      <c r="G763" s="27">
        <v>0.89798488664987408</v>
      </c>
      <c r="H763" s="1">
        <v>0</v>
      </c>
      <c r="I763" s="1">
        <v>0</v>
      </c>
      <c r="J763" s="1">
        <v>0</v>
      </c>
      <c r="K763" s="1">
        <v>0</v>
      </c>
      <c r="L763" s="1">
        <v>145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76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 t="s">
        <v>1355</v>
      </c>
    </row>
    <row r="764" spans="1:54" x14ac:dyDescent="0.25">
      <c r="A764" s="1">
        <v>15720</v>
      </c>
      <c r="B764" s="1" t="s">
        <v>1038</v>
      </c>
      <c r="C764" s="1">
        <v>69081500</v>
      </c>
      <c r="D764" s="1" t="s">
        <v>1363</v>
      </c>
      <c r="E764" s="1" t="s">
        <v>1039</v>
      </c>
      <c r="F764" s="1" t="s">
        <v>1301</v>
      </c>
      <c r="G764" s="27">
        <v>0.94721407624633436</v>
      </c>
      <c r="H764" s="1">
        <v>0</v>
      </c>
      <c r="I764" s="1">
        <v>0</v>
      </c>
      <c r="J764" s="1">
        <v>0</v>
      </c>
      <c r="K764" s="1">
        <v>0</v>
      </c>
      <c r="L764" s="1">
        <v>71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53</v>
      </c>
      <c r="AQ764" s="1">
        <v>0</v>
      </c>
      <c r="AR764" s="1">
        <v>0</v>
      </c>
      <c r="AS764" s="1">
        <v>55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 t="s">
        <v>1355</v>
      </c>
    </row>
    <row r="765" spans="1:54" x14ac:dyDescent="0.25">
      <c r="A765" s="1">
        <v>15739</v>
      </c>
      <c r="B765" s="1" t="s">
        <v>1040</v>
      </c>
      <c r="C765" s="1">
        <v>65119266</v>
      </c>
      <c r="D765" s="1" t="s">
        <v>1363</v>
      </c>
      <c r="E765" s="1" t="s">
        <v>284</v>
      </c>
      <c r="F765" s="1" t="s">
        <v>1302</v>
      </c>
      <c r="G765" s="27">
        <v>0.87360594795539037</v>
      </c>
      <c r="H765" s="1">
        <v>0</v>
      </c>
      <c r="I765" s="1">
        <v>0</v>
      </c>
      <c r="J765" s="1">
        <v>0</v>
      </c>
      <c r="K765" s="1">
        <v>0</v>
      </c>
      <c r="L765" s="1">
        <v>47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 t="s">
        <v>1355</v>
      </c>
    </row>
    <row r="766" spans="1:54" x14ac:dyDescent="0.25">
      <c r="A766" s="1">
        <v>15759</v>
      </c>
      <c r="B766" s="1" t="s">
        <v>1041</v>
      </c>
      <c r="C766" s="1">
        <v>69080200</v>
      </c>
      <c r="D766" s="1" t="s">
        <v>1363</v>
      </c>
      <c r="E766" s="1" t="s">
        <v>1042</v>
      </c>
      <c r="F766" s="1" t="s">
        <v>1301</v>
      </c>
      <c r="G766" s="27">
        <v>0.875</v>
      </c>
      <c r="H766" s="1">
        <v>0</v>
      </c>
      <c r="I766" s="1">
        <v>0</v>
      </c>
      <c r="J766" s="1">
        <v>0</v>
      </c>
      <c r="K766" s="1">
        <v>0</v>
      </c>
      <c r="L766" s="1">
        <v>27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63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33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 t="s">
        <v>1355</v>
      </c>
    </row>
    <row r="767" spans="1:54" x14ac:dyDescent="0.25">
      <c r="A767" s="1">
        <v>15767</v>
      </c>
      <c r="B767" s="1" t="s">
        <v>1043</v>
      </c>
      <c r="C767" s="1">
        <v>65112458</v>
      </c>
      <c r="D767" s="1" t="s">
        <v>1363</v>
      </c>
      <c r="E767" s="1" t="s">
        <v>1042</v>
      </c>
      <c r="F767" s="1" t="s">
        <v>1302</v>
      </c>
      <c r="G767" s="27">
        <v>0.9028571428571428</v>
      </c>
      <c r="H767" s="1">
        <v>0</v>
      </c>
      <c r="I767" s="1">
        <v>34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50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 t="s">
        <v>1355</v>
      </c>
    </row>
    <row r="768" spans="1:54" x14ac:dyDescent="0.25">
      <c r="A768" s="1">
        <v>15769</v>
      </c>
      <c r="B768" s="1" t="s">
        <v>1044</v>
      </c>
      <c r="C768" s="1">
        <v>71014200</v>
      </c>
      <c r="D768" s="1" t="s">
        <v>1363</v>
      </c>
      <c r="E768" s="1" t="s">
        <v>246</v>
      </c>
      <c r="F768" s="1" t="s">
        <v>1301</v>
      </c>
      <c r="G768" s="27">
        <v>0.9375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46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56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 t="s">
        <v>1351</v>
      </c>
    </row>
    <row r="769" spans="1:54" x14ac:dyDescent="0.25">
      <c r="A769" s="1">
        <v>15774</v>
      </c>
      <c r="B769" s="1" t="s">
        <v>1045</v>
      </c>
      <c r="C769" s="1">
        <v>65153464</v>
      </c>
      <c r="D769" s="1" t="s">
        <v>1363</v>
      </c>
      <c r="E769" s="1" t="s">
        <v>284</v>
      </c>
      <c r="F769" s="1" t="s">
        <v>1302</v>
      </c>
      <c r="G769" s="27">
        <v>0.98780487804878048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38</v>
      </c>
      <c r="AY769" s="1">
        <v>0</v>
      </c>
      <c r="AZ769" s="1">
        <v>0</v>
      </c>
      <c r="BA769" s="1">
        <v>0</v>
      </c>
      <c r="BB769" s="1" t="s">
        <v>1353</v>
      </c>
    </row>
    <row r="770" spans="1:54" x14ac:dyDescent="0.25">
      <c r="A770" s="1">
        <v>15775</v>
      </c>
      <c r="B770" s="1" t="s">
        <v>1046</v>
      </c>
      <c r="C770" s="1">
        <v>65145394</v>
      </c>
      <c r="D770" s="1" t="s">
        <v>1363</v>
      </c>
      <c r="E770" s="1" t="s">
        <v>246</v>
      </c>
      <c r="F770" s="1" t="s">
        <v>1302</v>
      </c>
      <c r="G770" s="27">
        <v>0.87248322147651003</v>
      </c>
      <c r="H770" s="1">
        <v>0</v>
      </c>
      <c r="I770" s="1">
        <v>0</v>
      </c>
      <c r="J770" s="1">
        <v>0</v>
      </c>
      <c r="K770" s="1">
        <v>0</v>
      </c>
      <c r="L770" s="1">
        <v>23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46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 t="s">
        <v>1355</v>
      </c>
    </row>
    <row r="771" spans="1:54" x14ac:dyDescent="0.25">
      <c r="A771" s="1">
        <v>15808</v>
      </c>
      <c r="B771" s="1" t="s">
        <v>1047</v>
      </c>
      <c r="C771" s="1">
        <v>69090900</v>
      </c>
      <c r="D771" s="1" t="s">
        <v>1363</v>
      </c>
      <c r="E771" s="1" t="s">
        <v>1048</v>
      </c>
      <c r="F771" s="1" t="s">
        <v>1301</v>
      </c>
      <c r="G771" s="27">
        <v>0.94117647058823528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34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 t="s">
        <v>1355</v>
      </c>
    </row>
    <row r="772" spans="1:54" x14ac:dyDescent="0.25">
      <c r="A772" s="1">
        <v>15840</v>
      </c>
      <c r="B772" s="1" t="s">
        <v>1049</v>
      </c>
      <c r="C772" s="1">
        <v>65154735</v>
      </c>
      <c r="D772" s="1" t="s">
        <v>1363</v>
      </c>
      <c r="E772" s="1" t="s">
        <v>246</v>
      </c>
      <c r="F772" s="1" t="s">
        <v>1302</v>
      </c>
      <c r="G772" s="27">
        <v>0.810126582278481</v>
      </c>
      <c r="H772" s="1">
        <v>0</v>
      </c>
      <c r="I772" s="1">
        <v>0</v>
      </c>
      <c r="J772" s="1">
        <v>0</v>
      </c>
      <c r="K772" s="1">
        <v>0</v>
      </c>
      <c r="L772" s="1">
        <v>116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 t="s">
        <v>1355</v>
      </c>
    </row>
    <row r="773" spans="1:54" x14ac:dyDescent="0.25">
      <c r="A773" s="1">
        <v>16417</v>
      </c>
      <c r="B773" s="1" t="s">
        <v>1051</v>
      </c>
      <c r="C773" s="1">
        <v>74444000</v>
      </c>
      <c r="D773" s="1" t="s">
        <v>1364</v>
      </c>
      <c r="E773" s="1" t="s">
        <v>299</v>
      </c>
      <c r="F773" s="1" t="s">
        <v>1302</v>
      </c>
      <c r="G773" s="27">
        <v>0.91086691086691085</v>
      </c>
      <c r="H773" s="1">
        <v>0</v>
      </c>
      <c r="I773" s="1">
        <v>0</v>
      </c>
      <c r="J773" s="1">
        <v>0</v>
      </c>
      <c r="K773" s="1">
        <v>0</v>
      </c>
      <c r="L773" s="1">
        <v>91</v>
      </c>
      <c r="M773" s="1">
        <v>0</v>
      </c>
      <c r="N773" s="1">
        <v>0</v>
      </c>
      <c r="O773" s="1">
        <v>0</v>
      </c>
      <c r="P773" s="1">
        <v>0</v>
      </c>
      <c r="Q773" s="1">
        <v>90</v>
      </c>
      <c r="R773" s="1">
        <v>78</v>
      </c>
      <c r="S773" s="1">
        <v>0</v>
      </c>
      <c r="T773" s="1">
        <v>70</v>
      </c>
      <c r="U773" s="1">
        <v>0</v>
      </c>
      <c r="V773" s="1">
        <v>0</v>
      </c>
      <c r="W773" s="1">
        <v>0</v>
      </c>
      <c r="X773" s="1">
        <v>0</v>
      </c>
      <c r="Y773" s="1">
        <v>83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 t="s">
        <v>1355</v>
      </c>
    </row>
    <row r="774" spans="1:54" x14ac:dyDescent="0.25">
      <c r="A774" s="1">
        <v>16432</v>
      </c>
      <c r="B774" s="1" t="s">
        <v>1052</v>
      </c>
      <c r="C774" s="1">
        <v>65151892</v>
      </c>
      <c r="D774" s="1" t="s">
        <v>1364</v>
      </c>
      <c r="E774" s="1" t="s">
        <v>304</v>
      </c>
      <c r="F774" s="1" t="s">
        <v>1302</v>
      </c>
      <c r="G774" s="27">
        <v>0.95620437956204385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28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35</v>
      </c>
      <c r="AY774" s="1">
        <v>0</v>
      </c>
      <c r="AZ774" s="1">
        <v>0</v>
      </c>
      <c r="BA774" s="1">
        <v>0</v>
      </c>
      <c r="BB774" s="1" t="s">
        <v>1355</v>
      </c>
    </row>
    <row r="775" spans="1:54" x14ac:dyDescent="0.25">
      <c r="A775" s="1">
        <v>16434</v>
      </c>
      <c r="B775" s="1" t="s">
        <v>1053</v>
      </c>
      <c r="C775" s="1">
        <v>65124525</v>
      </c>
      <c r="D775" s="1" t="s">
        <v>1364</v>
      </c>
      <c r="E775" s="1" t="s">
        <v>309</v>
      </c>
      <c r="F775" s="1" t="s">
        <v>1302</v>
      </c>
      <c r="G775" s="27">
        <v>0.94535519125683065</v>
      </c>
      <c r="H775" s="1">
        <v>0</v>
      </c>
      <c r="I775" s="1">
        <v>0</v>
      </c>
      <c r="J775" s="1">
        <v>0</v>
      </c>
      <c r="K775" s="1">
        <v>0</v>
      </c>
      <c r="L775" s="1">
        <v>43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70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72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 t="s">
        <v>1355</v>
      </c>
    </row>
    <row r="776" spans="1:54" x14ac:dyDescent="0.25">
      <c r="A776" s="1">
        <v>16441</v>
      </c>
      <c r="B776" s="1" t="s">
        <v>1335</v>
      </c>
      <c r="C776" s="1">
        <v>65454650</v>
      </c>
      <c r="D776" s="1" t="s">
        <v>1364</v>
      </c>
      <c r="E776" s="1" t="s">
        <v>309</v>
      </c>
      <c r="F776" s="1" t="s">
        <v>1302</v>
      </c>
      <c r="G776" s="27">
        <v>0.8804554079696395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90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87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 t="s">
        <v>1355</v>
      </c>
    </row>
    <row r="777" spans="1:54" x14ac:dyDescent="0.25">
      <c r="A777" s="1">
        <v>16443</v>
      </c>
      <c r="B777" s="1" t="s">
        <v>1054</v>
      </c>
      <c r="C777" s="1">
        <v>65115298</v>
      </c>
      <c r="D777" s="1" t="s">
        <v>1364</v>
      </c>
      <c r="E777" s="1" t="s">
        <v>309</v>
      </c>
      <c r="F777" s="1" t="s">
        <v>1302</v>
      </c>
      <c r="G777" s="27">
        <v>0.94807121661721072</v>
      </c>
      <c r="H777" s="1">
        <v>0</v>
      </c>
      <c r="I777" s="1">
        <v>65</v>
      </c>
      <c r="J777" s="1">
        <v>0</v>
      </c>
      <c r="K777" s="1">
        <v>0</v>
      </c>
      <c r="L777" s="1">
        <v>133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72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78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 t="s">
        <v>1355</v>
      </c>
    </row>
    <row r="778" spans="1:54" x14ac:dyDescent="0.25">
      <c r="A778" s="1">
        <v>16446</v>
      </c>
      <c r="B778" s="1" t="s">
        <v>1055</v>
      </c>
      <c r="C778" s="1">
        <v>72725600</v>
      </c>
      <c r="D778" s="1" t="s">
        <v>1364</v>
      </c>
      <c r="E778" s="1" t="s">
        <v>309</v>
      </c>
      <c r="F778" s="1" t="s">
        <v>1302</v>
      </c>
      <c r="G778" s="27">
        <v>0.87659574468085111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67</v>
      </c>
      <c r="AJ778" s="1">
        <v>0</v>
      </c>
      <c r="AK778" s="1">
        <v>0</v>
      </c>
      <c r="AL778" s="1">
        <v>79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 t="s">
        <v>1355</v>
      </c>
    </row>
    <row r="779" spans="1:54" x14ac:dyDescent="0.25">
      <c r="A779" s="1">
        <v>16448</v>
      </c>
      <c r="B779" s="1" t="s">
        <v>1056</v>
      </c>
      <c r="C779" s="1">
        <v>65456730</v>
      </c>
      <c r="D779" s="1" t="s">
        <v>1364</v>
      </c>
      <c r="E779" s="1" t="s">
        <v>299</v>
      </c>
      <c r="F779" s="1" t="s">
        <v>1302</v>
      </c>
      <c r="G779" s="27">
        <v>0.82281059063136452</v>
      </c>
      <c r="H779" s="1">
        <v>0</v>
      </c>
      <c r="I779" s="1">
        <v>73</v>
      </c>
      <c r="J779" s="1">
        <v>0</v>
      </c>
      <c r="K779" s="1">
        <v>0</v>
      </c>
      <c r="L779" s="1">
        <v>81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 t="s">
        <v>1355</v>
      </c>
    </row>
    <row r="780" spans="1:54" x14ac:dyDescent="0.25">
      <c r="A780" s="1">
        <v>16452</v>
      </c>
      <c r="B780" s="1" t="s">
        <v>1057</v>
      </c>
      <c r="C780" s="1">
        <v>69100100</v>
      </c>
      <c r="D780" s="1" t="s">
        <v>1364</v>
      </c>
      <c r="E780" s="1" t="s">
        <v>299</v>
      </c>
      <c r="F780" s="1" t="s">
        <v>1301</v>
      </c>
      <c r="G780" s="27">
        <v>0.9434343434343434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47</v>
      </c>
      <c r="X780" s="1">
        <v>53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73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52</v>
      </c>
      <c r="AY780" s="1">
        <v>0</v>
      </c>
      <c r="AZ780" s="1">
        <v>0</v>
      </c>
      <c r="BA780" s="1">
        <v>0</v>
      </c>
      <c r="BB780" s="1" t="s">
        <v>1354</v>
      </c>
    </row>
    <row r="781" spans="1:54" x14ac:dyDescent="0.25">
      <c r="A781" s="1">
        <v>16459</v>
      </c>
      <c r="B781" s="1" t="s">
        <v>1058</v>
      </c>
      <c r="C781" s="1">
        <v>65138949</v>
      </c>
      <c r="D781" s="1" t="s">
        <v>1364</v>
      </c>
      <c r="E781" s="1" t="s">
        <v>329</v>
      </c>
      <c r="F781" s="1" t="s">
        <v>1302</v>
      </c>
      <c r="G781" s="27">
        <v>0.93571428571428572</v>
      </c>
      <c r="H781" s="1">
        <v>0</v>
      </c>
      <c r="I781" s="1">
        <v>0</v>
      </c>
      <c r="J781" s="1">
        <v>0</v>
      </c>
      <c r="K781" s="1">
        <v>0</v>
      </c>
      <c r="L781" s="1">
        <v>26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45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 t="s">
        <v>1354</v>
      </c>
    </row>
    <row r="782" spans="1:54" x14ac:dyDescent="0.25">
      <c r="A782" s="1">
        <v>16462</v>
      </c>
      <c r="B782" s="1" t="s">
        <v>1059</v>
      </c>
      <c r="C782" s="1">
        <v>65151892</v>
      </c>
      <c r="D782" s="1" t="s">
        <v>1364</v>
      </c>
      <c r="E782" s="1" t="s">
        <v>309</v>
      </c>
      <c r="F782" s="1" t="s">
        <v>1302</v>
      </c>
      <c r="G782" s="27">
        <v>0.91935483870967738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32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 t="s">
        <v>1355</v>
      </c>
    </row>
    <row r="783" spans="1:54" x14ac:dyDescent="0.25">
      <c r="A783" s="1">
        <v>16549</v>
      </c>
      <c r="B783" s="1" t="s">
        <v>1060</v>
      </c>
      <c r="C783" s="1">
        <v>65138674</v>
      </c>
      <c r="D783" s="1" t="s">
        <v>1364</v>
      </c>
      <c r="E783" s="1" t="s">
        <v>299</v>
      </c>
      <c r="F783" s="1" t="s">
        <v>1302</v>
      </c>
      <c r="G783" s="27">
        <v>0.82159624413145538</v>
      </c>
      <c r="H783" s="1">
        <v>0</v>
      </c>
      <c r="I783" s="1">
        <v>0</v>
      </c>
      <c r="J783" s="1">
        <v>0</v>
      </c>
      <c r="K783" s="1">
        <v>0</v>
      </c>
      <c r="L783" s="1">
        <v>36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 t="s">
        <v>1355</v>
      </c>
    </row>
    <row r="784" spans="1:54" x14ac:dyDescent="0.25">
      <c r="A784" s="1">
        <v>16551</v>
      </c>
      <c r="B784" s="1" t="s">
        <v>1320</v>
      </c>
      <c r="C784" s="1">
        <v>69100400</v>
      </c>
      <c r="D784" s="1" t="s">
        <v>1364</v>
      </c>
      <c r="E784" s="1" t="s">
        <v>1061</v>
      </c>
      <c r="F784" s="1" t="s">
        <v>1301</v>
      </c>
      <c r="G784" s="27">
        <v>0.95375722543352603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49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26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 t="s">
        <v>1355</v>
      </c>
    </row>
    <row r="785" spans="1:54" x14ac:dyDescent="0.25">
      <c r="A785" s="1">
        <v>16564</v>
      </c>
      <c r="B785" s="1" t="s">
        <v>1062</v>
      </c>
      <c r="C785" s="1">
        <v>65145003</v>
      </c>
      <c r="D785" s="1" t="s">
        <v>1364</v>
      </c>
      <c r="E785" s="1" t="s">
        <v>299</v>
      </c>
      <c r="F785" s="1" t="s">
        <v>1302</v>
      </c>
      <c r="G785" s="27">
        <v>0.9285714285714286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37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38</v>
      </c>
      <c r="AY785" s="1">
        <v>0</v>
      </c>
      <c r="AZ785" s="1">
        <v>0</v>
      </c>
      <c r="BA785" s="1">
        <v>0</v>
      </c>
      <c r="BB785" s="1" t="s">
        <v>1353</v>
      </c>
    </row>
    <row r="786" spans="1:54" x14ac:dyDescent="0.25">
      <c r="A786" s="1">
        <v>16570</v>
      </c>
      <c r="B786" s="1" t="s">
        <v>1063</v>
      </c>
      <c r="C786" s="1">
        <v>65144058</v>
      </c>
      <c r="D786" s="1" t="s">
        <v>1364</v>
      </c>
      <c r="E786" s="1" t="s">
        <v>1064</v>
      </c>
      <c r="F786" s="1" t="s">
        <v>1302</v>
      </c>
      <c r="G786" s="27">
        <v>0.94155844155844159</v>
      </c>
      <c r="H786" s="1">
        <v>0</v>
      </c>
      <c r="I786" s="1">
        <v>0</v>
      </c>
      <c r="J786" s="1">
        <v>0</v>
      </c>
      <c r="K786" s="1">
        <v>0</v>
      </c>
      <c r="L786" s="1">
        <v>73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 t="s">
        <v>1355</v>
      </c>
    </row>
    <row r="787" spans="1:54" x14ac:dyDescent="0.25">
      <c r="A787" s="1">
        <v>16582</v>
      </c>
      <c r="B787" s="1" t="s">
        <v>1065</v>
      </c>
      <c r="C787" s="1">
        <v>65152311</v>
      </c>
      <c r="D787" s="1" t="s">
        <v>1364</v>
      </c>
      <c r="E787" s="1" t="s">
        <v>299</v>
      </c>
      <c r="F787" s="1" t="s">
        <v>1302</v>
      </c>
      <c r="G787" s="27">
        <v>0.95730706075533667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82</v>
      </c>
      <c r="AK787" s="1">
        <v>0</v>
      </c>
      <c r="AL787" s="1">
        <v>84</v>
      </c>
      <c r="AM787" s="1">
        <v>0</v>
      </c>
      <c r="AN787" s="1">
        <v>0</v>
      </c>
      <c r="AO787" s="1">
        <v>0</v>
      </c>
      <c r="AP787" s="1">
        <v>83</v>
      </c>
      <c r="AQ787" s="1">
        <v>0</v>
      </c>
      <c r="AR787" s="1">
        <v>0</v>
      </c>
      <c r="AS787" s="1">
        <v>84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 t="s">
        <v>1355</v>
      </c>
    </row>
    <row r="788" spans="1:54" x14ac:dyDescent="0.25">
      <c r="A788" s="1">
        <v>16583</v>
      </c>
      <c r="B788" s="1" t="s">
        <v>1066</v>
      </c>
      <c r="C788" s="1">
        <v>65144073</v>
      </c>
      <c r="D788" s="1" t="s">
        <v>1364</v>
      </c>
      <c r="E788" s="1" t="s">
        <v>299</v>
      </c>
      <c r="F788" s="1" t="s">
        <v>1302</v>
      </c>
      <c r="G788" s="27">
        <v>0.92764857881136953</v>
      </c>
      <c r="H788" s="1">
        <v>0</v>
      </c>
      <c r="I788" s="1">
        <v>43</v>
      </c>
      <c r="J788" s="1">
        <v>0</v>
      </c>
      <c r="K788" s="1">
        <v>0</v>
      </c>
      <c r="L788" s="1">
        <v>50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52</v>
      </c>
      <c r="AY788" s="1">
        <v>0</v>
      </c>
      <c r="AZ788" s="1">
        <v>0</v>
      </c>
      <c r="BA788" s="1">
        <v>0</v>
      </c>
      <c r="BB788" s="1" t="s">
        <v>1355</v>
      </c>
    </row>
    <row r="789" spans="1:54" x14ac:dyDescent="0.25">
      <c r="A789" s="1">
        <v>16587</v>
      </c>
      <c r="B789" s="1" t="s">
        <v>1067</v>
      </c>
      <c r="C789" s="1">
        <v>69110200</v>
      </c>
      <c r="D789" s="1" t="s">
        <v>1364</v>
      </c>
      <c r="E789" s="1" t="s">
        <v>1068</v>
      </c>
      <c r="F789" s="1" t="s">
        <v>1301</v>
      </c>
      <c r="G789" s="27">
        <v>0.9571150097465887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60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49</v>
      </c>
      <c r="AU789" s="1">
        <v>0</v>
      </c>
      <c r="AV789" s="1">
        <v>0</v>
      </c>
      <c r="AW789" s="1">
        <v>0</v>
      </c>
      <c r="AX789" s="1">
        <v>64</v>
      </c>
      <c r="AY789" s="1">
        <v>0</v>
      </c>
      <c r="AZ789" s="1">
        <v>0</v>
      </c>
      <c r="BA789" s="1">
        <v>0</v>
      </c>
      <c r="BB789" s="1" t="s">
        <v>1355</v>
      </c>
    </row>
    <row r="790" spans="1:54" x14ac:dyDescent="0.25">
      <c r="A790" s="1">
        <v>16608</v>
      </c>
      <c r="B790" s="1" t="s">
        <v>1069</v>
      </c>
      <c r="C790" s="1">
        <v>65115324</v>
      </c>
      <c r="D790" s="1" t="s">
        <v>1364</v>
      </c>
      <c r="E790" s="1" t="s">
        <v>304</v>
      </c>
      <c r="F790" s="1" t="s">
        <v>1302</v>
      </c>
      <c r="G790" s="27">
        <v>0.90871369294605808</v>
      </c>
      <c r="H790" s="1">
        <v>0</v>
      </c>
      <c r="I790" s="1">
        <v>0</v>
      </c>
      <c r="J790" s="1">
        <v>0</v>
      </c>
      <c r="K790" s="1">
        <v>0</v>
      </c>
      <c r="L790" s="1">
        <v>50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 t="s">
        <v>1355</v>
      </c>
    </row>
    <row r="791" spans="1:54" x14ac:dyDescent="0.25">
      <c r="A791" s="1">
        <v>16634</v>
      </c>
      <c r="B791" s="1" t="s">
        <v>1070</v>
      </c>
      <c r="C791" s="1">
        <v>65152805</v>
      </c>
      <c r="D791" s="1" t="s">
        <v>1364</v>
      </c>
      <c r="E791" s="1" t="s">
        <v>302</v>
      </c>
      <c r="F791" s="1" t="s">
        <v>1302</v>
      </c>
      <c r="G791" s="27">
        <v>0.90216154721274178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81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82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89</v>
      </c>
      <c r="AU791" s="1">
        <v>0</v>
      </c>
      <c r="AV791" s="1">
        <v>0</v>
      </c>
      <c r="AW791" s="1">
        <v>0</v>
      </c>
      <c r="AX791" s="1">
        <v>90</v>
      </c>
      <c r="AY791" s="1">
        <v>0</v>
      </c>
      <c r="AZ791" s="1">
        <v>0</v>
      </c>
      <c r="BA791" s="1">
        <v>0</v>
      </c>
      <c r="BB791" s="1" t="s">
        <v>1355</v>
      </c>
    </row>
    <row r="792" spans="1:54" x14ac:dyDescent="0.25">
      <c r="A792" s="1">
        <v>16644</v>
      </c>
      <c r="B792" s="1" t="s">
        <v>966</v>
      </c>
      <c r="C792" s="1">
        <v>65134011</v>
      </c>
      <c r="D792" s="1" t="s">
        <v>1364</v>
      </c>
      <c r="E792" s="1" t="s">
        <v>355</v>
      </c>
      <c r="F792" s="1" t="s">
        <v>1302</v>
      </c>
      <c r="G792" s="27">
        <v>0.91636363636363638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67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69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 t="s">
        <v>1355</v>
      </c>
    </row>
    <row r="793" spans="1:54" x14ac:dyDescent="0.25">
      <c r="A793" s="1">
        <v>16676</v>
      </c>
      <c r="B793" s="1" t="s">
        <v>1071</v>
      </c>
      <c r="C793" s="1">
        <v>69110400</v>
      </c>
      <c r="D793" s="1" t="s">
        <v>1364</v>
      </c>
      <c r="E793" s="1" t="s">
        <v>309</v>
      </c>
      <c r="F793" s="1" t="s">
        <v>1301</v>
      </c>
      <c r="G793" s="27">
        <v>0.95871559633027525</v>
      </c>
      <c r="H793" s="1">
        <v>0</v>
      </c>
      <c r="I793" s="1">
        <v>0</v>
      </c>
      <c r="J793" s="1">
        <v>0</v>
      </c>
      <c r="K793" s="1">
        <v>0</v>
      </c>
      <c r="L793" s="1">
        <v>41</v>
      </c>
      <c r="M793" s="1">
        <v>0</v>
      </c>
      <c r="N793" s="1">
        <v>0</v>
      </c>
      <c r="O793" s="1">
        <v>0</v>
      </c>
      <c r="P793" s="1">
        <v>0</v>
      </c>
      <c r="Q793" s="1">
        <v>31</v>
      </c>
      <c r="R793" s="1">
        <v>0</v>
      </c>
      <c r="S793" s="1">
        <v>0</v>
      </c>
      <c r="T793" s="1">
        <v>0</v>
      </c>
      <c r="U793" s="1">
        <v>44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 t="s">
        <v>1355</v>
      </c>
    </row>
    <row r="794" spans="1:54" x14ac:dyDescent="0.25">
      <c r="A794" s="1">
        <v>16697</v>
      </c>
      <c r="B794" s="1" t="s">
        <v>1072</v>
      </c>
      <c r="C794" s="1">
        <v>65094837</v>
      </c>
      <c r="D794" s="1" t="s">
        <v>1364</v>
      </c>
      <c r="E794" s="1" t="s">
        <v>299</v>
      </c>
      <c r="F794" s="1" t="s">
        <v>1302</v>
      </c>
      <c r="G794" s="27">
        <v>0.9550561797752809</v>
      </c>
      <c r="H794" s="1">
        <v>0</v>
      </c>
      <c r="I794" s="1">
        <v>58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59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76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74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 t="s">
        <v>1355</v>
      </c>
    </row>
    <row r="795" spans="1:54" x14ac:dyDescent="0.25">
      <c r="A795" s="1">
        <v>16729</v>
      </c>
      <c r="B795" s="1" t="s">
        <v>1073</v>
      </c>
      <c r="C795" s="1">
        <v>69100100</v>
      </c>
      <c r="D795" s="1" t="s">
        <v>1364</v>
      </c>
      <c r="E795" s="1" t="s">
        <v>299</v>
      </c>
      <c r="F795" s="1" t="s">
        <v>1301</v>
      </c>
      <c r="G795" s="27">
        <v>0.90873015873015872</v>
      </c>
      <c r="H795" s="1">
        <v>0</v>
      </c>
      <c r="I795" s="1">
        <v>0</v>
      </c>
      <c r="J795" s="1">
        <v>0</v>
      </c>
      <c r="K795" s="1">
        <v>0</v>
      </c>
      <c r="L795" s="1">
        <v>21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38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 t="s">
        <v>1352</v>
      </c>
    </row>
    <row r="796" spans="1:54" x14ac:dyDescent="0.25">
      <c r="A796" s="1">
        <v>16754</v>
      </c>
      <c r="B796" s="1" t="s">
        <v>345</v>
      </c>
      <c r="C796" s="1">
        <v>69100200</v>
      </c>
      <c r="D796" s="1" t="s">
        <v>1364</v>
      </c>
      <c r="E796" s="1" t="s">
        <v>1064</v>
      </c>
      <c r="F796" s="1" t="s">
        <v>1301</v>
      </c>
      <c r="G796" s="27">
        <v>0.9771986970684039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49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 t="s">
        <v>1354</v>
      </c>
    </row>
    <row r="797" spans="1:54" x14ac:dyDescent="0.25">
      <c r="A797" s="1">
        <v>16793</v>
      </c>
      <c r="B797" s="1" t="s">
        <v>1074</v>
      </c>
      <c r="C797" s="1">
        <v>65146097</v>
      </c>
      <c r="D797" s="1" t="s">
        <v>1365</v>
      </c>
      <c r="E797" s="1" t="s">
        <v>286</v>
      </c>
      <c r="F797" s="1" t="s">
        <v>1302</v>
      </c>
      <c r="G797" s="27">
        <v>0.86567164179104472</v>
      </c>
      <c r="H797" s="1">
        <v>0</v>
      </c>
      <c r="I797" s="1">
        <v>0</v>
      </c>
      <c r="J797" s="1">
        <v>0</v>
      </c>
      <c r="K797" s="1">
        <v>0</v>
      </c>
      <c r="L797" s="1">
        <v>135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64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 t="s">
        <v>1354</v>
      </c>
    </row>
    <row r="798" spans="1:54" x14ac:dyDescent="0.25">
      <c r="A798" s="1">
        <v>16830</v>
      </c>
      <c r="B798" s="1" t="s">
        <v>1075</v>
      </c>
      <c r="C798" s="1">
        <v>65092927</v>
      </c>
      <c r="D798" s="1" t="s">
        <v>1369</v>
      </c>
      <c r="E798" s="1" t="s">
        <v>1076</v>
      </c>
      <c r="F798" s="1" t="s">
        <v>1302</v>
      </c>
      <c r="G798" s="27">
        <v>0.92105263157894735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67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 t="s">
        <v>1355</v>
      </c>
    </row>
    <row r="799" spans="1:54" x14ac:dyDescent="0.25">
      <c r="A799" s="1">
        <v>16843</v>
      </c>
      <c r="B799" s="1" t="s">
        <v>1077</v>
      </c>
      <c r="C799" s="1">
        <v>65059174</v>
      </c>
      <c r="D799" s="1" t="s">
        <v>1370</v>
      </c>
      <c r="E799" s="1" t="s">
        <v>589</v>
      </c>
      <c r="F799" s="1" t="s">
        <v>1302</v>
      </c>
      <c r="G799" s="27">
        <v>0.92970822281167109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39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165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190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 t="s">
        <v>1355</v>
      </c>
    </row>
    <row r="800" spans="1:54" x14ac:dyDescent="0.25">
      <c r="A800" s="1">
        <v>16844</v>
      </c>
      <c r="B800" s="1" t="s">
        <v>1078</v>
      </c>
      <c r="C800" s="1">
        <v>65059174</v>
      </c>
      <c r="D800" s="1" t="s">
        <v>1370</v>
      </c>
      <c r="E800" s="1" t="s">
        <v>589</v>
      </c>
      <c r="F800" s="1" t="s">
        <v>1302</v>
      </c>
      <c r="G800" s="27">
        <v>0.92481203007518797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55</v>
      </c>
      <c r="S800" s="1">
        <v>0</v>
      </c>
      <c r="T800" s="1">
        <v>0</v>
      </c>
      <c r="U800" s="1">
        <v>120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72</v>
      </c>
      <c r="AY800" s="1">
        <v>0</v>
      </c>
      <c r="AZ800" s="1">
        <v>0</v>
      </c>
      <c r="BA800" s="1">
        <v>0</v>
      </c>
      <c r="BB800" s="1" t="s">
        <v>1354</v>
      </c>
    </row>
    <row r="801" spans="1:54" x14ac:dyDescent="0.25">
      <c r="A801" s="1">
        <v>16942</v>
      </c>
      <c r="B801" s="1" t="s">
        <v>1306</v>
      </c>
      <c r="C801" s="1">
        <v>0</v>
      </c>
      <c r="D801" s="1" t="s">
        <v>1357</v>
      </c>
      <c r="E801" s="1" t="s">
        <v>56</v>
      </c>
      <c r="F801" s="1" t="s">
        <v>1302</v>
      </c>
      <c r="G801" s="27">
        <v>0.9568965517241379</v>
      </c>
      <c r="H801" s="1">
        <v>0</v>
      </c>
      <c r="I801" s="1">
        <v>0</v>
      </c>
      <c r="J801" s="1">
        <v>0</v>
      </c>
      <c r="K801" s="1">
        <v>0</v>
      </c>
      <c r="L801" s="1">
        <v>25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 t="s">
        <v>1355</v>
      </c>
    </row>
    <row r="802" spans="1:54" x14ac:dyDescent="0.25">
      <c r="A802" s="1">
        <v>17635</v>
      </c>
      <c r="B802" s="1" t="s">
        <v>1080</v>
      </c>
      <c r="C802" s="1">
        <v>81679000</v>
      </c>
      <c r="D802" s="1" t="s">
        <v>1365</v>
      </c>
      <c r="E802" s="1" t="s">
        <v>286</v>
      </c>
      <c r="F802" s="1" t="s">
        <v>1302</v>
      </c>
      <c r="G802" s="27">
        <v>0.85388994307400379</v>
      </c>
      <c r="H802" s="1">
        <v>0</v>
      </c>
      <c r="I802" s="1">
        <v>0</v>
      </c>
      <c r="J802" s="1">
        <v>0</v>
      </c>
      <c r="K802" s="1">
        <v>0</v>
      </c>
      <c r="L802" s="1">
        <v>81</v>
      </c>
      <c r="M802" s="1">
        <v>0</v>
      </c>
      <c r="N802" s="1">
        <v>0</v>
      </c>
      <c r="O802" s="1">
        <v>0</v>
      </c>
      <c r="P802" s="1">
        <v>52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80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51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 t="s">
        <v>1355</v>
      </c>
    </row>
    <row r="803" spans="1:54" x14ac:dyDescent="0.25">
      <c r="A803" s="1">
        <v>17643</v>
      </c>
      <c r="B803" s="1" t="s">
        <v>1081</v>
      </c>
      <c r="C803" s="1">
        <v>65061296</v>
      </c>
      <c r="D803" s="1" t="s">
        <v>1365</v>
      </c>
      <c r="E803" s="1" t="s">
        <v>433</v>
      </c>
      <c r="F803" s="1" t="s">
        <v>1302</v>
      </c>
      <c r="G803" s="27">
        <v>0.9887640449438202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46</v>
      </c>
      <c r="AY803" s="1">
        <v>0</v>
      </c>
      <c r="AZ803" s="1">
        <v>0</v>
      </c>
      <c r="BA803" s="1">
        <v>0</v>
      </c>
      <c r="BB803" s="1" t="s">
        <v>1354</v>
      </c>
    </row>
    <row r="804" spans="1:54" x14ac:dyDescent="0.25">
      <c r="A804" s="1">
        <v>17662</v>
      </c>
      <c r="B804" s="1" t="s">
        <v>1082</v>
      </c>
      <c r="C804" s="1">
        <v>69141100</v>
      </c>
      <c r="D804" s="1" t="s">
        <v>1372</v>
      </c>
      <c r="E804" s="1" t="s">
        <v>1083</v>
      </c>
      <c r="F804" s="1" t="s">
        <v>1301</v>
      </c>
      <c r="G804" s="27">
        <v>0.96339113680154143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62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46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 t="s">
        <v>1354</v>
      </c>
    </row>
    <row r="805" spans="1:54" x14ac:dyDescent="0.25">
      <c r="A805" s="1">
        <v>17737</v>
      </c>
      <c r="B805" s="1" t="s">
        <v>1084</v>
      </c>
      <c r="C805" s="1">
        <v>65040609</v>
      </c>
      <c r="D805" s="1" t="s">
        <v>1372</v>
      </c>
      <c r="E805" s="1" t="s">
        <v>364</v>
      </c>
      <c r="F805" s="1" t="s">
        <v>1302</v>
      </c>
      <c r="G805" s="27">
        <v>0.95161290322580649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20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 t="s">
        <v>1353</v>
      </c>
    </row>
    <row r="806" spans="1:54" x14ac:dyDescent="0.25">
      <c r="A806" s="1">
        <v>17750</v>
      </c>
      <c r="B806" s="1" t="s">
        <v>1085</v>
      </c>
      <c r="C806" s="1">
        <v>80230500</v>
      </c>
      <c r="D806" s="1" t="s">
        <v>1365</v>
      </c>
      <c r="E806" s="1" t="s">
        <v>286</v>
      </c>
      <c r="F806" s="1" t="s">
        <v>1302</v>
      </c>
      <c r="G806" s="27">
        <v>0.76361655773420478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76</v>
      </c>
      <c r="V806" s="1">
        <v>0</v>
      </c>
      <c r="W806" s="1">
        <v>0</v>
      </c>
      <c r="X806" s="1">
        <v>74</v>
      </c>
      <c r="Y806" s="1">
        <v>72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77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 t="s">
        <v>1355</v>
      </c>
    </row>
    <row r="807" spans="1:54" x14ac:dyDescent="0.25">
      <c r="A807" s="1">
        <v>17772</v>
      </c>
      <c r="B807" s="1" t="s">
        <v>1086</v>
      </c>
      <c r="C807" s="1">
        <v>65145661</v>
      </c>
      <c r="D807" s="1" t="s">
        <v>1365</v>
      </c>
      <c r="E807" s="1" t="s">
        <v>1087</v>
      </c>
      <c r="F807" s="1" t="s">
        <v>1302</v>
      </c>
      <c r="G807" s="27">
        <v>0.99315068493150682</v>
      </c>
      <c r="H807" s="1">
        <v>0</v>
      </c>
      <c r="I807" s="1">
        <v>0</v>
      </c>
      <c r="J807" s="1">
        <v>0</v>
      </c>
      <c r="K807" s="1">
        <v>0</v>
      </c>
      <c r="L807" s="1">
        <v>53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136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108</v>
      </c>
      <c r="AU807" s="1">
        <v>6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 t="s">
        <v>1353</v>
      </c>
    </row>
    <row r="808" spans="1:54" x14ac:dyDescent="0.25">
      <c r="A808" s="1">
        <v>17782</v>
      </c>
      <c r="B808" s="1" t="s">
        <v>1088</v>
      </c>
      <c r="C808" s="1">
        <v>69150500</v>
      </c>
      <c r="D808" s="1" t="s">
        <v>1365</v>
      </c>
      <c r="E808" s="1" t="s">
        <v>462</v>
      </c>
      <c r="F808" s="1" t="s">
        <v>1301</v>
      </c>
      <c r="G808" s="27">
        <v>0.94736842105263153</v>
      </c>
      <c r="H808" s="1">
        <v>0</v>
      </c>
      <c r="I808" s="1">
        <v>0</v>
      </c>
      <c r="J808" s="1">
        <v>0</v>
      </c>
      <c r="K808" s="1">
        <v>0</v>
      </c>
      <c r="L808" s="1">
        <v>81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 t="s">
        <v>1355</v>
      </c>
    </row>
    <row r="809" spans="1:54" x14ac:dyDescent="0.25">
      <c r="A809" s="1">
        <v>17790</v>
      </c>
      <c r="B809" s="1" t="s">
        <v>1089</v>
      </c>
      <c r="C809" s="1">
        <v>69170500</v>
      </c>
      <c r="D809" s="1" t="s">
        <v>1365</v>
      </c>
      <c r="E809" s="1" t="s">
        <v>430</v>
      </c>
      <c r="F809" s="1" t="s">
        <v>1301</v>
      </c>
      <c r="G809" s="27">
        <v>0.93873085339168494</v>
      </c>
      <c r="H809" s="1">
        <v>0</v>
      </c>
      <c r="I809" s="1">
        <v>0</v>
      </c>
      <c r="J809" s="1">
        <v>0</v>
      </c>
      <c r="K809" s="1">
        <v>0</v>
      </c>
      <c r="L809" s="1">
        <v>28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36</v>
      </c>
      <c r="AI809" s="1">
        <v>0</v>
      </c>
      <c r="AJ809" s="1">
        <v>0</v>
      </c>
      <c r="AK809" s="1">
        <v>0</v>
      </c>
      <c r="AL809" s="1">
        <v>60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 t="s">
        <v>1354</v>
      </c>
    </row>
    <row r="810" spans="1:54" x14ac:dyDescent="0.25">
      <c r="A810" s="1">
        <v>17818</v>
      </c>
      <c r="B810" s="1" t="s">
        <v>1090</v>
      </c>
      <c r="C810" s="1">
        <v>65061296</v>
      </c>
      <c r="D810" s="1" t="s">
        <v>1365</v>
      </c>
      <c r="E810" s="1" t="s">
        <v>474</v>
      </c>
      <c r="F810" s="1" t="s">
        <v>1302</v>
      </c>
      <c r="G810" s="27">
        <v>0.90828924162257496</v>
      </c>
      <c r="H810" s="1">
        <v>0</v>
      </c>
      <c r="I810" s="1">
        <v>0</v>
      </c>
      <c r="J810" s="1">
        <v>0</v>
      </c>
      <c r="K810" s="1">
        <v>0</v>
      </c>
      <c r="L810" s="1">
        <v>129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54</v>
      </c>
      <c r="AV810" s="1">
        <v>0</v>
      </c>
      <c r="AW810" s="1">
        <v>90</v>
      </c>
      <c r="AX810" s="1">
        <v>0</v>
      </c>
      <c r="AY810" s="1">
        <v>0</v>
      </c>
      <c r="AZ810" s="1">
        <v>0</v>
      </c>
      <c r="BA810" s="1">
        <v>0</v>
      </c>
      <c r="BB810" s="1" t="s">
        <v>1353</v>
      </c>
    </row>
    <row r="811" spans="1:54" x14ac:dyDescent="0.25">
      <c r="A811" s="1">
        <v>17838</v>
      </c>
      <c r="B811" s="1" t="s">
        <v>1091</v>
      </c>
      <c r="C811" s="1">
        <v>65114725</v>
      </c>
      <c r="D811" s="1" t="s">
        <v>1372</v>
      </c>
      <c r="E811" s="1" t="s">
        <v>369</v>
      </c>
      <c r="F811" s="1" t="s">
        <v>1302</v>
      </c>
      <c r="G811" s="27">
        <v>0.92372881355932202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80</v>
      </c>
      <c r="Y811" s="1">
        <v>42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17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 t="s">
        <v>1355</v>
      </c>
    </row>
    <row r="812" spans="1:54" x14ac:dyDescent="0.25">
      <c r="A812" s="1">
        <v>17848</v>
      </c>
      <c r="B812" s="1" t="s">
        <v>1092</v>
      </c>
      <c r="C812" s="1">
        <v>65093807</v>
      </c>
      <c r="D812" s="1" t="s">
        <v>1372</v>
      </c>
      <c r="E812" s="1" t="s">
        <v>1083</v>
      </c>
      <c r="F812" s="1" t="s">
        <v>1302</v>
      </c>
      <c r="G812" s="27">
        <v>0.90714285714285714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39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 t="s">
        <v>1354</v>
      </c>
    </row>
    <row r="813" spans="1:54" x14ac:dyDescent="0.25">
      <c r="A813" s="1">
        <v>17885</v>
      </c>
      <c r="B813" s="1" t="s">
        <v>1094</v>
      </c>
      <c r="C813" s="1">
        <v>69150100</v>
      </c>
      <c r="D813" s="1" t="s">
        <v>1365</v>
      </c>
      <c r="E813" s="1" t="s">
        <v>464</v>
      </c>
      <c r="F813" s="1" t="s">
        <v>1301</v>
      </c>
      <c r="G813" s="27">
        <v>0.89795918367346939</v>
      </c>
      <c r="H813" s="1">
        <v>0</v>
      </c>
      <c r="I813" s="1">
        <v>34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57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38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 t="s">
        <v>1355</v>
      </c>
    </row>
    <row r="814" spans="1:54" x14ac:dyDescent="0.25">
      <c r="A814" s="1">
        <v>17892</v>
      </c>
      <c r="B814" s="1" t="s">
        <v>1095</v>
      </c>
      <c r="C814" s="1">
        <v>69140900</v>
      </c>
      <c r="D814" s="1" t="s">
        <v>1372</v>
      </c>
      <c r="E814" s="1" t="s">
        <v>364</v>
      </c>
      <c r="F814" s="1" t="s">
        <v>1301</v>
      </c>
      <c r="G814" s="27">
        <v>0.97916666666666663</v>
      </c>
      <c r="H814" s="1">
        <v>0</v>
      </c>
      <c r="I814" s="1">
        <v>0</v>
      </c>
      <c r="J814" s="1">
        <v>0</v>
      </c>
      <c r="K814" s="1">
        <v>0</v>
      </c>
      <c r="L814" s="1">
        <v>4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14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 t="s">
        <v>1354</v>
      </c>
    </row>
    <row r="815" spans="1:54" x14ac:dyDescent="0.25">
      <c r="A815" s="1">
        <v>17908</v>
      </c>
      <c r="B815" s="1" t="s">
        <v>1096</v>
      </c>
      <c r="C815" s="1">
        <v>65181200</v>
      </c>
      <c r="D815" s="1" t="s">
        <v>1372</v>
      </c>
      <c r="E815" s="1" t="s">
        <v>364</v>
      </c>
      <c r="F815" s="1" t="s">
        <v>1302</v>
      </c>
      <c r="G815" s="27">
        <v>0.8016759776536313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31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61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 t="s">
        <v>1355</v>
      </c>
    </row>
    <row r="816" spans="1:54" x14ac:dyDescent="0.25">
      <c r="A816" s="1">
        <v>17915</v>
      </c>
      <c r="B816" s="1" t="s">
        <v>1097</v>
      </c>
      <c r="C816" s="1">
        <v>65145699</v>
      </c>
      <c r="D816" s="1" t="s">
        <v>1365</v>
      </c>
      <c r="E816" s="1" t="s">
        <v>474</v>
      </c>
      <c r="F816" s="1" t="s">
        <v>1302</v>
      </c>
      <c r="G816" s="27">
        <v>0.90361445783132532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30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 t="s">
        <v>1355</v>
      </c>
    </row>
    <row r="817" spans="1:54" x14ac:dyDescent="0.25">
      <c r="A817" s="1">
        <v>18004</v>
      </c>
      <c r="B817" s="1" t="s">
        <v>1098</v>
      </c>
      <c r="C817" s="1">
        <v>69160500</v>
      </c>
      <c r="D817" s="1" t="s">
        <v>1365</v>
      </c>
      <c r="E817" s="1" t="s">
        <v>1087</v>
      </c>
      <c r="F817" s="1" t="s">
        <v>1301</v>
      </c>
      <c r="G817" s="27">
        <v>0.96691176470588236</v>
      </c>
      <c r="H817" s="1">
        <v>0</v>
      </c>
      <c r="I817" s="1">
        <v>51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95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50</v>
      </c>
      <c r="AT817" s="1">
        <v>0</v>
      </c>
      <c r="AU817" s="1">
        <v>0</v>
      </c>
      <c r="AV817" s="1">
        <v>0</v>
      </c>
      <c r="AW817" s="1">
        <v>0</v>
      </c>
      <c r="AX817" s="1">
        <v>58</v>
      </c>
      <c r="AY817" s="1">
        <v>0</v>
      </c>
      <c r="AZ817" s="1">
        <v>0</v>
      </c>
      <c r="BA817" s="1">
        <v>0</v>
      </c>
      <c r="BB817" s="1" t="s">
        <v>1355</v>
      </c>
    </row>
    <row r="818" spans="1:54" x14ac:dyDescent="0.25">
      <c r="A818" s="1">
        <v>18017</v>
      </c>
      <c r="B818" s="1" t="s">
        <v>1100</v>
      </c>
      <c r="C818" s="1">
        <v>69140500</v>
      </c>
      <c r="D818" s="1" t="s">
        <v>1372</v>
      </c>
      <c r="E818" s="1" t="s">
        <v>374</v>
      </c>
      <c r="F818" s="1" t="s">
        <v>1301</v>
      </c>
      <c r="G818" s="27">
        <v>0.97222222222222221</v>
      </c>
      <c r="H818" s="1">
        <v>0</v>
      </c>
      <c r="I818" s="1">
        <v>30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37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31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 t="s">
        <v>1355</v>
      </c>
    </row>
    <row r="819" spans="1:54" x14ac:dyDescent="0.25">
      <c r="A819" s="1">
        <v>18037</v>
      </c>
      <c r="B819" s="1" t="s">
        <v>1101</v>
      </c>
      <c r="C819" s="1">
        <v>69264600</v>
      </c>
      <c r="D819" s="1" t="s">
        <v>1365</v>
      </c>
      <c r="E819" s="1" t="s">
        <v>1102</v>
      </c>
      <c r="F819" s="1" t="s">
        <v>1301</v>
      </c>
      <c r="G819" s="27">
        <v>1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38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 t="s">
        <v>1354</v>
      </c>
    </row>
    <row r="820" spans="1:54" x14ac:dyDescent="0.25">
      <c r="A820" s="1">
        <v>18075</v>
      </c>
      <c r="B820" s="1" t="s">
        <v>1103</v>
      </c>
      <c r="C820" s="1">
        <v>65154417</v>
      </c>
      <c r="D820" s="1" t="s">
        <v>1365</v>
      </c>
      <c r="E820" s="1" t="s">
        <v>469</v>
      </c>
      <c r="F820" s="1" t="s">
        <v>1302</v>
      </c>
      <c r="G820" s="27">
        <v>0.97619047619047616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25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7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 t="s">
        <v>1355</v>
      </c>
    </row>
    <row r="821" spans="1:54" x14ac:dyDescent="0.25">
      <c r="A821" s="1">
        <v>18080</v>
      </c>
      <c r="B821" s="1" t="s">
        <v>1104</v>
      </c>
      <c r="C821" s="1">
        <v>69160100</v>
      </c>
      <c r="D821" s="1" t="s">
        <v>1365</v>
      </c>
      <c r="E821" s="1" t="s">
        <v>480</v>
      </c>
      <c r="F821" s="1" t="s">
        <v>1301</v>
      </c>
      <c r="G821" s="27">
        <v>0.9242424242424242</v>
      </c>
      <c r="H821" s="1">
        <v>0</v>
      </c>
      <c r="I821" s="1">
        <v>32</v>
      </c>
      <c r="J821" s="1">
        <v>0</v>
      </c>
      <c r="K821" s="1">
        <v>0</v>
      </c>
      <c r="L821" s="1">
        <v>38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35</v>
      </c>
      <c r="X821" s="1">
        <v>35</v>
      </c>
      <c r="Y821" s="1">
        <v>38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 t="s">
        <v>1352</v>
      </c>
    </row>
    <row r="822" spans="1:54" x14ac:dyDescent="0.25">
      <c r="A822" s="1">
        <v>18090</v>
      </c>
      <c r="B822" s="1" t="s">
        <v>1105</v>
      </c>
      <c r="C822" s="1">
        <v>65145625</v>
      </c>
      <c r="D822" s="1" t="s">
        <v>1365</v>
      </c>
      <c r="E822" s="1" t="s">
        <v>412</v>
      </c>
      <c r="F822" s="1" t="s">
        <v>1302</v>
      </c>
      <c r="G822" s="27">
        <v>0.96124031007751942</v>
      </c>
      <c r="H822" s="1">
        <v>0</v>
      </c>
      <c r="I822" s="1">
        <v>0</v>
      </c>
      <c r="J822" s="1">
        <v>0</v>
      </c>
      <c r="K822" s="1">
        <v>0</v>
      </c>
      <c r="L822" s="1">
        <v>23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38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 t="s">
        <v>1355</v>
      </c>
    </row>
    <row r="823" spans="1:54" x14ac:dyDescent="0.25">
      <c r="A823" s="1">
        <v>18218</v>
      </c>
      <c r="B823" s="1" t="s">
        <v>1106</v>
      </c>
      <c r="C823" s="1">
        <v>69264800</v>
      </c>
      <c r="D823" s="1" t="s">
        <v>1365</v>
      </c>
      <c r="E823" s="1" t="s">
        <v>449</v>
      </c>
      <c r="F823" s="1" t="s">
        <v>1301</v>
      </c>
      <c r="G823" s="27">
        <v>0.91549295774647887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53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 t="s">
        <v>1353</v>
      </c>
    </row>
    <row r="824" spans="1:54" x14ac:dyDescent="0.25">
      <c r="A824" s="1">
        <v>19906</v>
      </c>
      <c r="B824" s="1" t="s">
        <v>1107</v>
      </c>
      <c r="C824" s="1">
        <v>69190100</v>
      </c>
      <c r="D824" s="1" t="s">
        <v>1357</v>
      </c>
      <c r="E824" s="1" t="s">
        <v>1108</v>
      </c>
      <c r="F824" s="1" t="s">
        <v>1301</v>
      </c>
      <c r="G824" s="27">
        <v>0.98492462311557794</v>
      </c>
      <c r="H824" s="1">
        <v>38</v>
      </c>
      <c r="I824" s="1">
        <v>0</v>
      </c>
      <c r="J824" s="1">
        <v>0</v>
      </c>
      <c r="K824" s="1">
        <v>0</v>
      </c>
      <c r="L824" s="1">
        <v>91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124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59</v>
      </c>
      <c r="AT824" s="1">
        <v>126</v>
      </c>
      <c r="AU824" s="1">
        <v>0</v>
      </c>
      <c r="AV824" s="1">
        <v>0</v>
      </c>
      <c r="AW824" s="1">
        <v>20</v>
      </c>
      <c r="AX824" s="1">
        <v>0</v>
      </c>
      <c r="AY824" s="1">
        <v>0</v>
      </c>
      <c r="AZ824" s="1">
        <v>0</v>
      </c>
      <c r="BA824" s="1">
        <v>0</v>
      </c>
      <c r="BB824" s="1" t="s">
        <v>1352</v>
      </c>
    </row>
    <row r="825" spans="1:54" x14ac:dyDescent="0.25">
      <c r="A825" s="1">
        <v>19913</v>
      </c>
      <c r="B825" s="1" t="s">
        <v>1109</v>
      </c>
      <c r="C825" s="1">
        <v>69180300</v>
      </c>
      <c r="D825" s="1" t="s">
        <v>1357</v>
      </c>
      <c r="E825" s="1" t="s">
        <v>1110</v>
      </c>
      <c r="F825" s="1" t="s">
        <v>1301</v>
      </c>
      <c r="G825" s="27">
        <v>0.96033994334277617</v>
      </c>
      <c r="H825" s="1">
        <v>0</v>
      </c>
      <c r="I825" s="1">
        <v>30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28</v>
      </c>
      <c r="AT825" s="1">
        <v>68</v>
      </c>
      <c r="AU825" s="1">
        <v>48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 t="s">
        <v>1351</v>
      </c>
    </row>
    <row r="826" spans="1:54" x14ac:dyDescent="0.25">
      <c r="A826" s="1">
        <v>19925</v>
      </c>
      <c r="B826" s="1" t="s">
        <v>1111</v>
      </c>
      <c r="C826" s="1">
        <v>65157862</v>
      </c>
      <c r="D826" s="1" t="s">
        <v>1357</v>
      </c>
      <c r="E826" s="1" t="s">
        <v>62</v>
      </c>
      <c r="F826" s="1" t="s">
        <v>1302</v>
      </c>
      <c r="G826" s="27">
        <v>0.98867924528301887</v>
      </c>
      <c r="H826" s="1">
        <v>0</v>
      </c>
      <c r="I826" s="1">
        <v>59</v>
      </c>
      <c r="J826" s="1">
        <v>0</v>
      </c>
      <c r="K826" s="1">
        <v>0</v>
      </c>
      <c r="L826" s="1">
        <v>69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 t="s">
        <v>1355</v>
      </c>
    </row>
    <row r="827" spans="1:54" x14ac:dyDescent="0.25">
      <c r="A827" s="1">
        <v>19953</v>
      </c>
      <c r="B827" s="1" t="s">
        <v>1112</v>
      </c>
      <c r="C827" s="1">
        <v>72682200</v>
      </c>
      <c r="D827" s="1" t="s">
        <v>1357</v>
      </c>
      <c r="E827" s="1" t="s">
        <v>64</v>
      </c>
      <c r="F827" s="1" t="s">
        <v>1302</v>
      </c>
      <c r="G827" s="27">
        <v>0.98245614035087714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36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 t="s">
        <v>1355</v>
      </c>
    </row>
    <row r="828" spans="1:54" x14ac:dyDescent="0.25">
      <c r="A828" s="1">
        <v>19974</v>
      </c>
      <c r="B828" s="1" t="s">
        <v>1113</v>
      </c>
      <c r="C828" s="1">
        <v>65149303</v>
      </c>
      <c r="D828" s="1" t="s">
        <v>1357</v>
      </c>
      <c r="E828" s="1" t="s">
        <v>507</v>
      </c>
      <c r="F828" s="1" t="s">
        <v>1302</v>
      </c>
      <c r="G828" s="27">
        <v>0.98270893371757928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72</v>
      </c>
      <c r="S828" s="1">
        <v>0</v>
      </c>
      <c r="T828" s="1">
        <v>0</v>
      </c>
      <c r="U828" s="1">
        <v>43</v>
      </c>
      <c r="V828" s="1">
        <v>0</v>
      </c>
      <c r="W828" s="1">
        <v>0</v>
      </c>
      <c r="X828" s="1">
        <v>71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 t="s">
        <v>1352</v>
      </c>
    </row>
    <row r="829" spans="1:54" x14ac:dyDescent="0.25">
      <c r="A829" s="1">
        <v>19983</v>
      </c>
      <c r="B829" s="1" t="s">
        <v>1114</v>
      </c>
      <c r="C829" s="1">
        <v>72684200</v>
      </c>
      <c r="D829" s="1" t="s">
        <v>1357</v>
      </c>
      <c r="E829" s="1" t="s">
        <v>507</v>
      </c>
      <c r="F829" s="1" t="s">
        <v>1302</v>
      </c>
      <c r="G829" s="27">
        <v>0.92113564668769721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39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 t="s">
        <v>1355</v>
      </c>
    </row>
    <row r="830" spans="1:54" x14ac:dyDescent="0.25">
      <c r="A830" s="1">
        <v>19993</v>
      </c>
      <c r="B830" s="1" t="s">
        <v>1115</v>
      </c>
      <c r="C830" s="1">
        <v>69180100</v>
      </c>
      <c r="D830" s="1" t="s">
        <v>1357</v>
      </c>
      <c r="E830" s="1" t="s">
        <v>487</v>
      </c>
      <c r="F830" s="1" t="s">
        <v>1301</v>
      </c>
      <c r="G830" s="27">
        <v>0.83392978044298305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29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 t="s">
        <v>1355</v>
      </c>
    </row>
    <row r="831" spans="1:54" x14ac:dyDescent="0.25">
      <c r="A831" s="1">
        <v>20037</v>
      </c>
      <c r="B831" s="1" t="s">
        <v>1116</v>
      </c>
      <c r="C831" s="1">
        <v>65114922</v>
      </c>
      <c r="D831" s="1" t="s">
        <v>1357</v>
      </c>
      <c r="E831" s="1" t="s">
        <v>507</v>
      </c>
      <c r="F831" s="1" t="s">
        <v>1302</v>
      </c>
      <c r="G831" s="27">
        <v>0.87826086956521743</v>
      </c>
      <c r="H831" s="1">
        <v>0</v>
      </c>
      <c r="I831" s="1">
        <v>4</v>
      </c>
      <c r="J831" s="1">
        <v>0</v>
      </c>
      <c r="K831" s="1">
        <v>0</v>
      </c>
      <c r="L831" s="1">
        <v>36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22</v>
      </c>
      <c r="AD831" s="1">
        <v>0</v>
      </c>
      <c r="AE831" s="1">
        <v>0</v>
      </c>
      <c r="AF831" s="1">
        <v>0</v>
      </c>
      <c r="AG831" s="1">
        <v>0</v>
      </c>
      <c r="AH831" s="1">
        <v>31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 t="s">
        <v>1355</v>
      </c>
    </row>
    <row r="832" spans="1:54" x14ac:dyDescent="0.25">
      <c r="A832" s="1">
        <v>25676</v>
      </c>
      <c r="B832" s="1" t="s">
        <v>1226</v>
      </c>
      <c r="C832" s="1">
        <v>70912300</v>
      </c>
      <c r="D832" s="1" t="s">
        <v>1369</v>
      </c>
      <c r="E832" s="1" t="s">
        <v>843</v>
      </c>
      <c r="F832" s="1" t="s">
        <v>1302</v>
      </c>
      <c r="G832" s="27">
        <v>0.91767554479418889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71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67</v>
      </c>
      <c r="AL832" s="1">
        <v>55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75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 t="s">
        <v>1354</v>
      </c>
    </row>
    <row r="833" spans="1:54" x14ac:dyDescent="0.25">
      <c r="A833" s="1">
        <v>20052</v>
      </c>
      <c r="B833" s="1" t="s">
        <v>1118</v>
      </c>
      <c r="C833" s="1">
        <v>65144647</v>
      </c>
      <c r="D833" s="1" t="s">
        <v>1357</v>
      </c>
      <c r="E833" s="1" t="s">
        <v>502</v>
      </c>
      <c r="F833" s="1" t="s">
        <v>1302</v>
      </c>
      <c r="G833" s="27">
        <v>0.96825396825396826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43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32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21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 t="s">
        <v>1355</v>
      </c>
    </row>
    <row r="834" spans="1:54" x14ac:dyDescent="0.25">
      <c r="A834" s="1">
        <v>20053</v>
      </c>
      <c r="B834" s="1" t="s">
        <v>95</v>
      </c>
      <c r="C834" s="1">
        <v>65154272</v>
      </c>
      <c r="D834" s="1" t="s">
        <v>1357</v>
      </c>
      <c r="E834" s="1" t="s">
        <v>56</v>
      </c>
      <c r="F834" s="1" t="s">
        <v>1303</v>
      </c>
      <c r="G834" s="27">
        <v>1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9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26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 t="s">
        <v>1349</v>
      </c>
    </row>
    <row r="835" spans="1:54" x14ac:dyDescent="0.25">
      <c r="A835" s="1">
        <v>20103</v>
      </c>
      <c r="B835" s="1" t="s">
        <v>1120</v>
      </c>
      <c r="C835" s="1">
        <v>69180800</v>
      </c>
      <c r="D835" s="1" t="s">
        <v>1357</v>
      </c>
      <c r="E835" s="1" t="s">
        <v>1121</v>
      </c>
      <c r="F835" s="1" t="s">
        <v>1301</v>
      </c>
      <c r="G835" s="27">
        <v>0.9370860927152318</v>
      </c>
      <c r="H835" s="1">
        <v>0</v>
      </c>
      <c r="I835" s="1">
        <v>0</v>
      </c>
      <c r="J835" s="1">
        <v>0</v>
      </c>
      <c r="K835" s="1">
        <v>0</v>
      </c>
      <c r="L835" s="1">
        <v>61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50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 t="s">
        <v>1351</v>
      </c>
    </row>
    <row r="836" spans="1:54" x14ac:dyDescent="0.25">
      <c r="A836" s="1">
        <v>20127</v>
      </c>
      <c r="B836" s="1" t="s">
        <v>1122</v>
      </c>
      <c r="C836" s="1">
        <v>65144239</v>
      </c>
      <c r="D836" s="1" t="s">
        <v>1357</v>
      </c>
      <c r="E836" s="1" t="s">
        <v>512</v>
      </c>
      <c r="F836" s="1" t="s">
        <v>1302</v>
      </c>
      <c r="G836" s="27">
        <v>0.98750000000000004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38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 t="s">
        <v>1353</v>
      </c>
    </row>
    <row r="837" spans="1:54" x14ac:dyDescent="0.25">
      <c r="A837" s="1">
        <v>20136</v>
      </c>
      <c r="B837" s="1" t="s">
        <v>1123</v>
      </c>
      <c r="C837" s="1">
        <v>65146622</v>
      </c>
      <c r="D837" s="1" t="s">
        <v>1357</v>
      </c>
      <c r="E837" s="1" t="s">
        <v>487</v>
      </c>
      <c r="F837" s="1" t="s">
        <v>1302</v>
      </c>
      <c r="G837" s="27">
        <v>0.96103896103896103</v>
      </c>
      <c r="H837" s="1">
        <v>0</v>
      </c>
      <c r="I837" s="1">
        <v>0</v>
      </c>
      <c r="J837" s="1">
        <v>0</v>
      </c>
      <c r="K837" s="1">
        <v>0</v>
      </c>
      <c r="L837" s="1">
        <v>9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28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 t="s">
        <v>1355</v>
      </c>
    </row>
    <row r="838" spans="1:54" x14ac:dyDescent="0.25">
      <c r="A838" s="1">
        <v>20139</v>
      </c>
      <c r="B838" s="1" t="s">
        <v>1124</v>
      </c>
      <c r="C838" s="1">
        <v>65127113</v>
      </c>
      <c r="D838" s="1" t="s">
        <v>1357</v>
      </c>
      <c r="E838" s="1" t="s">
        <v>535</v>
      </c>
      <c r="F838" s="1" t="s">
        <v>1302</v>
      </c>
      <c r="G838" s="27">
        <v>0.94326241134751776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22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48</v>
      </c>
      <c r="AU838" s="1">
        <v>0</v>
      </c>
      <c r="AV838" s="1">
        <v>0</v>
      </c>
      <c r="AW838" s="1">
        <v>0</v>
      </c>
      <c r="AX838" s="1">
        <v>0</v>
      </c>
      <c r="AY838" s="1">
        <v>35</v>
      </c>
      <c r="AZ838" s="1">
        <v>0</v>
      </c>
      <c r="BA838" s="1">
        <v>0</v>
      </c>
      <c r="BB838" s="1" t="s">
        <v>1355</v>
      </c>
    </row>
    <row r="839" spans="1:54" x14ac:dyDescent="0.25">
      <c r="A839" s="1">
        <v>20164</v>
      </c>
      <c r="B839" s="1" t="s">
        <v>1125</v>
      </c>
      <c r="C839" s="1">
        <v>65148524</v>
      </c>
      <c r="D839" s="1" t="s">
        <v>1357</v>
      </c>
      <c r="E839" s="1" t="s">
        <v>524</v>
      </c>
      <c r="F839" s="1" t="s">
        <v>1302</v>
      </c>
      <c r="G839" s="27">
        <v>0.97857142857142854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61</v>
      </c>
      <c r="AY839" s="1">
        <v>0</v>
      </c>
      <c r="AZ839" s="1">
        <v>0</v>
      </c>
      <c r="BA839" s="1">
        <v>0</v>
      </c>
      <c r="BB839" s="1" t="s">
        <v>1353</v>
      </c>
    </row>
    <row r="840" spans="1:54" x14ac:dyDescent="0.25">
      <c r="A840" s="1">
        <v>20175</v>
      </c>
      <c r="B840" s="1" t="s">
        <v>1126</v>
      </c>
      <c r="C840" s="1">
        <v>65147833</v>
      </c>
      <c r="D840" s="1" t="s">
        <v>1357</v>
      </c>
      <c r="E840" s="1" t="s">
        <v>566</v>
      </c>
      <c r="F840" s="1" t="s">
        <v>1302</v>
      </c>
      <c r="G840" s="27">
        <v>0.98305084745762716</v>
      </c>
      <c r="H840" s="1">
        <v>0</v>
      </c>
      <c r="I840" s="1">
        <v>0</v>
      </c>
      <c r="J840" s="1">
        <v>0</v>
      </c>
      <c r="K840" s="1">
        <v>0</v>
      </c>
      <c r="L840" s="1">
        <v>56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29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 t="s">
        <v>1355</v>
      </c>
    </row>
    <row r="841" spans="1:54" x14ac:dyDescent="0.25">
      <c r="A841" s="1">
        <v>20219</v>
      </c>
      <c r="B841" s="1" t="s">
        <v>1127</v>
      </c>
      <c r="C841" s="1">
        <v>65115536</v>
      </c>
      <c r="D841" s="1" t="s">
        <v>1357</v>
      </c>
      <c r="E841" s="1" t="s">
        <v>1128</v>
      </c>
      <c r="F841" s="1" t="s">
        <v>1302</v>
      </c>
      <c r="G841" s="27">
        <v>0.95121951219512191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27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 t="s">
        <v>1355</v>
      </c>
    </row>
    <row r="842" spans="1:54" x14ac:dyDescent="0.25">
      <c r="A842" s="1">
        <v>20230</v>
      </c>
      <c r="B842" s="1" t="s">
        <v>1129</v>
      </c>
      <c r="C842" s="1">
        <v>65116756</v>
      </c>
      <c r="D842" s="1" t="s">
        <v>1357</v>
      </c>
      <c r="E842" s="1" t="s">
        <v>507</v>
      </c>
      <c r="F842" s="1" t="s">
        <v>1302</v>
      </c>
      <c r="G842" s="27">
        <v>0.92647058823529416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41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 t="s">
        <v>1353</v>
      </c>
    </row>
    <row r="843" spans="1:54" x14ac:dyDescent="0.25">
      <c r="A843" s="1">
        <v>20406</v>
      </c>
      <c r="B843" s="1" t="s">
        <v>1130</v>
      </c>
      <c r="C843" s="1">
        <v>65178190</v>
      </c>
      <c r="D843" s="1" t="s">
        <v>1365</v>
      </c>
      <c r="E843" s="1" t="s">
        <v>286</v>
      </c>
      <c r="F843" s="1" t="s">
        <v>1302</v>
      </c>
      <c r="G843" s="27">
        <v>0.72292115983704763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24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 t="s">
        <v>1355</v>
      </c>
    </row>
    <row r="844" spans="1:54" x14ac:dyDescent="0.25">
      <c r="A844" s="1">
        <v>20443</v>
      </c>
      <c r="B844" s="1" t="s">
        <v>1131</v>
      </c>
      <c r="C844" s="1">
        <v>65145585</v>
      </c>
      <c r="D844" s="1" t="s">
        <v>1362</v>
      </c>
      <c r="E844" s="1" t="s">
        <v>181</v>
      </c>
      <c r="F844" s="1" t="s">
        <v>1302</v>
      </c>
      <c r="G844" s="27">
        <v>0.81263292216078264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11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 t="s">
        <v>1355</v>
      </c>
    </row>
    <row r="845" spans="1:54" x14ac:dyDescent="0.25">
      <c r="A845" s="1">
        <v>20461</v>
      </c>
      <c r="B845" s="1" t="s">
        <v>1132</v>
      </c>
      <c r="C845" s="1">
        <v>65143863</v>
      </c>
      <c r="D845" s="1" t="s">
        <v>1372</v>
      </c>
      <c r="E845" s="1" t="s">
        <v>396</v>
      </c>
      <c r="F845" s="1" t="s">
        <v>1302</v>
      </c>
      <c r="G845" s="27">
        <v>0.89935064935064934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67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78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 t="s">
        <v>1355</v>
      </c>
    </row>
    <row r="846" spans="1:54" x14ac:dyDescent="0.25">
      <c r="A846" s="1">
        <v>20478</v>
      </c>
      <c r="B846" s="1" t="s">
        <v>1133</v>
      </c>
      <c r="C846" s="1">
        <v>80230500</v>
      </c>
      <c r="D846" s="1" t="s">
        <v>1359</v>
      </c>
      <c r="E846" s="1" t="s">
        <v>84</v>
      </c>
      <c r="F846" s="1" t="s">
        <v>1302</v>
      </c>
      <c r="G846" s="27">
        <v>0.80113636363636365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133</v>
      </c>
      <c r="X846" s="1">
        <v>80</v>
      </c>
      <c r="Y846" s="1">
        <v>0</v>
      </c>
      <c r="Z846" s="1">
        <v>106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 t="s">
        <v>1355</v>
      </c>
    </row>
    <row r="847" spans="1:54" x14ac:dyDescent="0.25">
      <c r="A847" s="1">
        <v>22012</v>
      </c>
      <c r="B847" s="1" t="s">
        <v>749</v>
      </c>
      <c r="C847" s="1">
        <v>62000800</v>
      </c>
      <c r="D847" s="1" t="s">
        <v>1366</v>
      </c>
      <c r="E847" s="1" t="s">
        <v>750</v>
      </c>
      <c r="F847" s="1" t="s">
        <v>1303</v>
      </c>
      <c r="G847" s="27">
        <v>0.97142857142857142</v>
      </c>
      <c r="H847" s="1">
        <v>0</v>
      </c>
      <c r="I847" s="1">
        <v>0</v>
      </c>
      <c r="J847" s="1">
        <v>0</v>
      </c>
      <c r="K847" s="1">
        <v>0</v>
      </c>
      <c r="L847" s="1">
        <v>65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56</v>
      </c>
      <c r="AY847" s="1">
        <v>0</v>
      </c>
      <c r="AZ847" s="1">
        <v>0</v>
      </c>
      <c r="BA847" s="1">
        <v>0</v>
      </c>
      <c r="BB847" s="1" t="s">
        <v>1349</v>
      </c>
    </row>
    <row r="848" spans="1:54" x14ac:dyDescent="0.25">
      <c r="A848" s="1">
        <v>22021</v>
      </c>
      <c r="B848" s="1" t="s">
        <v>1135</v>
      </c>
      <c r="C848" s="1">
        <v>69210600</v>
      </c>
      <c r="D848" s="1" t="s">
        <v>1366</v>
      </c>
      <c r="E848" s="1" t="s">
        <v>604</v>
      </c>
      <c r="F848" s="1" t="s">
        <v>1301</v>
      </c>
      <c r="G848" s="27">
        <v>0.92279411764705888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32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 t="s">
        <v>1353</v>
      </c>
    </row>
    <row r="849" spans="1:54" x14ac:dyDescent="0.25">
      <c r="A849" s="1">
        <v>22022</v>
      </c>
      <c r="B849" s="1" t="s">
        <v>120</v>
      </c>
      <c r="C849" s="1">
        <v>62000800</v>
      </c>
      <c r="D849" s="1" t="s">
        <v>1366</v>
      </c>
      <c r="E849" s="1" t="s">
        <v>742</v>
      </c>
      <c r="F849" s="1" t="s">
        <v>1303</v>
      </c>
      <c r="G849" s="27">
        <v>0.90051020408163263</v>
      </c>
      <c r="H849" s="1">
        <v>0</v>
      </c>
      <c r="I849" s="1">
        <v>0</v>
      </c>
      <c r="J849" s="1">
        <v>0</v>
      </c>
      <c r="K849" s="1">
        <v>0</v>
      </c>
      <c r="L849" s="1">
        <v>45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60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 t="s">
        <v>1349</v>
      </c>
    </row>
    <row r="850" spans="1:54" x14ac:dyDescent="0.25">
      <c r="A850" s="1">
        <v>22024</v>
      </c>
      <c r="B850" s="1" t="s">
        <v>1321</v>
      </c>
      <c r="C850" s="1">
        <v>65156336</v>
      </c>
      <c r="D850" s="1" t="s">
        <v>1370</v>
      </c>
      <c r="E850" s="1" t="s">
        <v>596</v>
      </c>
      <c r="F850" s="1" t="s">
        <v>1302</v>
      </c>
      <c r="G850" s="27">
        <v>0.95721925133689845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32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27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24</v>
      </c>
      <c r="AY850" s="1">
        <v>0</v>
      </c>
      <c r="AZ850" s="1">
        <v>0</v>
      </c>
      <c r="BA850" s="1">
        <v>0</v>
      </c>
      <c r="BB850" s="1" t="s">
        <v>1355</v>
      </c>
    </row>
    <row r="851" spans="1:54" x14ac:dyDescent="0.25">
      <c r="A851" s="1">
        <v>22027</v>
      </c>
      <c r="B851" s="1" t="s">
        <v>1137</v>
      </c>
      <c r="C851" s="1">
        <v>69252200</v>
      </c>
      <c r="D851" s="1" t="s">
        <v>1366</v>
      </c>
      <c r="E851" s="1" t="s">
        <v>1138</v>
      </c>
      <c r="F851" s="1" t="s">
        <v>1301</v>
      </c>
      <c r="G851" s="27">
        <v>0.92253521126760563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29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35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52</v>
      </c>
      <c r="AZ851" s="1">
        <v>0</v>
      </c>
      <c r="BA851" s="1">
        <v>0</v>
      </c>
      <c r="BB851" s="1" t="s">
        <v>1354</v>
      </c>
    </row>
    <row r="852" spans="1:54" x14ac:dyDescent="0.25">
      <c r="A852" s="1">
        <v>22050</v>
      </c>
      <c r="B852" s="1" t="s">
        <v>1139</v>
      </c>
      <c r="C852" s="1">
        <v>69210400</v>
      </c>
      <c r="D852" s="1" t="s">
        <v>1366</v>
      </c>
      <c r="E852" s="1" t="s">
        <v>1140</v>
      </c>
      <c r="F852" s="1" t="s">
        <v>1301</v>
      </c>
      <c r="G852" s="27">
        <v>0.94711538461538458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36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 t="s">
        <v>1353</v>
      </c>
    </row>
    <row r="853" spans="1:54" x14ac:dyDescent="0.25">
      <c r="A853" s="1">
        <v>22084</v>
      </c>
      <c r="B853" s="1" t="s">
        <v>1141</v>
      </c>
      <c r="C853" s="1">
        <v>69251800</v>
      </c>
      <c r="D853" s="1" t="s">
        <v>1366</v>
      </c>
      <c r="E853" s="1" t="s">
        <v>612</v>
      </c>
      <c r="F853" s="1" t="s">
        <v>1301</v>
      </c>
      <c r="G853" s="27">
        <v>0.9850746268656716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38</v>
      </c>
      <c r="AQ853" s="1">
        <v>0</v>
      </c>
      <c r="AR853" s="1">
        <v>0</v>
      </c>
      <c r="AS853" s="1">
        <v>0</v>
      </c>
      <c r="AT853" s="1">
        <v>0</v>
      </c>
      <c r="AU853" s="1">
        <v>25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 t="s">
        <v>1354</v>
      </c>
    </row>
    <row r="854" spans="1:54" x14ac:dyDescent="0.25">
      <c r="A854" s="1">
        <v>22113</v>
      </c>
      <c r="B854" s="1" t="s">
        <v>1142</v>
      </c>
      <c r="C854" s="1">
        <v>69210201</v>
      </c>
      <c r="D854" s="1" t="s">
        <v>1366</v>
      </c>
      <c r="E854" s="1" t="s">
        <v>602</v>
      </c>
      <c r="F854" s="1" t="s">
        <v>1301</v>
      </c>
      <c r="G854" s="27">
        <v>0.94716981132075473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72</v>
      </c>
      <c r="AU854" s="1">
        <v>0</v>
      </c>
      <c r="AV854" s="1">
        <v>0</v>
      </c>
      <c r="AW854" s="1">
        <v>0</v>
      </c>
      <c r="AX854" s="1">
        <v>23</v>
      </c>
      <c r="AY854" s="1">
        <v>0</v>
      </c>
      <c r="AZ854" s="1">
        <v>0</v>
      </c>
      <c r="BA854" s="1">
        <v>0</v>
      </c>
      <c r="BB854" s="1" t="s">
        <v>1355</v>
      </c>
    </row>
    <row r="855" spans="1:54" x14ac:dyDescent="0.25">
      <c r="A855" s="1">
        <v>22140</v>
      </c>
      <c r="B855" s="1" t="s">
        <v>1143</v>
      </c>
      <c r="C855" s="1">
        <v>65044735</v>
      </c>
      <c r="D855" s="1" t="s">
        <v>1370</v>
      </c>
      <c r="E855" s="1" t="s">
        <v>592</v>
      </c>
      <c r="F855" s="1" t="s">
        <v>1302</v>
      </c>
      <c r="G855" s="27">
        <v>0.94923258559622192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47</v>
      </c>
      <c r="Q855" s="1">
        <v>0</v>
      </c>
      <c r="R855" s="1">
        <v>85</v>
      </c>
      <c r="S855" s="1">
        <v>0</v>
      </c>
      <c r="T855" s="1">
        <v>79</v>
      </c>
      <c r="U855" s="1">
        <v>142</v>
      </c>
      <c r="V855" s="1">
        <v>0</v>
      </c>
      <c r="W855" s="1">
        <v>0</v>
      </c>
      <c r="X855" s="1">
        <v>88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 t="s">
        <v>1355</v>
      </c>
    </row>
    <row r="856" spans="1:54" x14ac:dyDescent="0.25">
      <c r="A856" s="1">
        <v>22191</v>
      </c>
      <c r="B856" s="1" t="s">
        <v>1144</v>
      </c>
      <c r="C856" s="1">
        <v>72684200</v>
      </c>
      <c r="D856" s="1" t="s">
        <v>1366</v>
      </c>
      <c r="E856" s="1" t="s">
        <v>598</v>
      </c>
      <c r="F856" s="1" t="s">
        <v>1302</v>
      </c>
      <c r="G856" s="27">
        <v>0.82428115015974446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70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 t="s">
        <v>1355</v>
      </c>
    </row>
    <row r="857" spans="1:54" x14ac:dyDescent="0.25">
      <c r="A857" s="1">
        <v>22262</v>
      </c>
      <c r="B857" s="1" t="s">
        <v>1145</v>
      </c>
      <c r="C857" s="1">
        <v>65145619</v>
      </c>
      <c r="D857" s="1" t="s">
        <v>1366</v>
      </c>
      <c r="E857" s="1" t="s">
        <v>750</v>
      </c>
      <c r="F857" s="1" t="s">
        <v>1302</v>
      </c>
      <c r="G857" s="27">
        <v>0.86559139784946237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35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 t="s">
        <v>1355</v>
      </c>
    </row>
    <row r="858" spans="1:54" x14ac:dyDescent="0.25">
      <c r="A858" s="1">
        <v>22270</v>
      </c>
      <c r="B858" s="1" t="s">
        <v>1146</v>
      </c>
      <c r="C858" s="1">
        <v>65155996</v>
      </c>
      <c r="D858" s="1" t="s">
        <v>1366</v>
      </c>
      <c r="E858" s="1" t="s">
        <v>598</v>
      </c>
      <c r="F858" s="1" t="s">
        <v>1302</v>
      </c>
      <c r="G858" s="27">
        <v>0.91397849462365588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47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 t="s">
        <v>1355</v>
      </c>
    </row>
    <row r="859" spans="1:54" x14ac:dyDescent="0.25">
      <c r="A859" s="1">
        <v>22271</v>
      </c>
      <c r="B859" s="1" t="s">
        <v>1147</v>
      </c>
      <c r="C859" s="1">
        <v>65154555</v>
      </c>
      <c r="D859" s="1" t="s">
        <v>1366</v>
      </c>
      <c r="E859" s="1" t="s">
        <v>598</v>
      </c>
      <c r="F859" s="1" t="s">
        <v>1302</v>
      </c>
      <c r="G859" s="27">
        <v>0.88555858310626701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128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 t="s">
        <v>1355</v>
      </c>
    </row>
    <row r="860" spans="1:54" x14ac:dyDescent="0.25">
      <c r="A860" s="1">
        <v>22317</v>
      </c>
      <c r="B860" s="1" t="s">
        <v>1148</v>
      </c>
      <c r="C860" s="1">
        <v>65115285</v>
      </c>
      <c r="D860" s="1" t="s">
        <v>1370</v>
      </c>
      <c r="E860" s="1" t="s">
        <v>596</v>
      </c>
      <c r="F860" s="1" t="s">
        <v>1302</v>
      </c>
      <c r="G860" s="27">
        <v>0.96385542168674698</v>
      </c>
      <c r="H860" s="1">
        <v>0</v>
      </c>
      <c r="I860" s="1">
        <v>0</v>
      </c>
      <c r="J860" s="1">
        <v>0</v>
      </c>
      <c r="K860" s="1">
        <v>0</v>
      </c>
      <c r="L860" s="1">
        <v>11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22</v>
      </c>
      <c r="AY860" s="1">
        <v>0</v>
      </c>
      <c r="AZ860" s="1">
        <v>0</v>
      </c>
      <c r="BA860" s="1">
        <v>0</v>
      </c>
      <c r="BB860" s="1" t="s">
        <v>1352</v>
      </c>
    </row>
    <row r="861" spans="1:54" x14ac:dyDescent="0.25">
      <c r="A861" s="1">
        <v>22397</v>
      </c>
      <c r="B861" s="1" t="s">
        <v>1149</v>
      </c>
      <c r="C861" s="1">
        <v>65144335</v>
      </c>
      <c r="D861" s="1" t="s">
        <v>1366</v>
      </c>
      <c r="E861" s="1" t="s">
        <v>598</v>
      </c>
      <c r="F861" s="1" t="s">
        <v>1302</v>
      </c>
      <c r="G861" s="27">
        <v>0.94146341463414629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57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30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 t="s">
        <v>1355</v>
      </c>
    </row>
    <row r="862" spans="1:54" x14ac:dyDescent="0.25">
      <c r="A862" s="1">
        <v>22415</v>
      </c>
      <c r="B862" s="1" t="s">
        <v>1150</v>
      </c>
      <c r="C862" s="1">
        <v>69200100</v>
      </c>
      <c r="D862" s="1" t="s">
        <v>1370</v>
      </c>
      <c r="E862" s="1" t="s">
        <v>568</v>
      </c>
      <c r="F862" s="1" t="s">
        <v>1301</v>
      </c>
      <c r="G862" s="27">
        <v>0.96610169491525422</v>
      </c>
      <c r="H862" s="1">
        <v>0</v>
      </c>
      <c r="I862" s="1">
        <v>0</v>
      </c>
      <c r="J862" s="1">
        <v>0</v>
      </c>
      <c r="K862" s="1">
        <v>0</v>
      </c>
      <c r="L862" s="1">
        <v>15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22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22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 t="s">
        <v>1353</v>
      </c>
    </row>
    <row r="863" spans="1:54" x14ac:dyDescent="0.25">
      <c r="A863" s="1">
        <v>22436</v>
      </c>
      <c r="B863" s="1" t="s">
        <v>1151</v>
      </c>
      <c r="C863" s="1">
        <v>65114972</v>
      </c>
      <c r="D863" s="1" t="s">
        <v>1366</v>
      </c>
      <c r="E863" s="1" t="s">
        <v>598</v>
      </c>
      <c r="F863" s="1" t="s">
        <v>1302</v>
      </c>
      <c r="G863" s="27">
        <v>0.92708333333333337</v>
      </c>
      <c r="H863" s="1">
        <v>0</v>
      </c>
      <c r="I863" s="1">
        <v>0</v>
      </c>
      <c r="J863" s="1">
        <v>0</v>
      </c>
      <c r="K863" s="1">
        <v>0</v>
      </c>
      <c r="L863" s="1">
        <v>63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85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83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 t="s">
        <v>1355</v>
      </c>
    </row>
    <row r="864" spans="1:54" x14ac:dyDescent="0.25">
      <c r="A864" s="1">
        <v>22462</v>
      </c>
      <c r="B864" s="1" t="s">
        <v>1152</v>
      </c>
      <c r="C864" s="1">
        <v>65116472</v>
      </c>
      <c r="D864" s="1" t="s">
        <v>1370</v>
      </c>
      <c r="E864" s="1" t="s">
        <v>575</v>
      </c>
      <c r="F864" s="1" t="s">
        <v>1302</v>
      </c>
      <c r="G864" s="27">
        <v>0.94759825327510916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18</v>
      </c>
      <c r="AQ864" s="1">
        <v>0</v>
      </c>
      <c r="AR864" s="1">
        <v>0</v>
      </c>
      <c r="AS864" s="1">
        <v>0</v>
      </c>
      <c r="AT864" s="1">
        <v>44</v>
      </c>
      <c r="AU864" s="1">
        <v>0</v>
      </c>
      <c r="AV864" s="1">
        <v>0</v>
      </c>
      <c r="AW864" s="1">
        <v>0</v>
      </c>
      <c r="AX864" s="1">
        <v>8</v>
      </c>
      <c r="AY864" s="1">
        <v>0</v>
      </c>
      <c r="AZ864" s="1">
        <v>0</v>
      </c>
      <c r="BA864" s="1">
        <v>0</v>
      </c>
      <c r="BB864" s="1" t="s">
        <v>1352</v>
      </c>
    </row>
    <row r="865" spans="1:54" x14ac:dyDescent="0.25">
      <c r="A865" s="1">
        <v>22464</v>
      </c>
      <c r="B865" s="1" t="s">
        <v>1333</v>
      </c>
      <c r="C865" s="1">
        <v>71146000</v>
      </c>
      <c r="D865" s="1" t="s">
        <v>1366</v>
      </c>
      <c r="E865" s="1" t="s">
        <v>1153</v>
      </c>
      <c r="F865" s="1" t="s">
        <v>1301</v>
      </c>
      <c r="G865" s="27">
        <v>0.91629955947136565</v>
      </c>
      <c r="H865" s="1">
        <v>0</v>
      </c>
      <c r="I865" s="1">
        <v>0</v>
      </c>
      <c r="J865" s="1">
        <v>0</v>
      </c>
      <c r="K865" s="1">
        <v>0</v>
      </c>
      <c r="L865" s="1">
        <v>69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70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 t="s">
        <v>1355</v>
      </c>
    </row>
    <row r="866" spans="1:54" x14ac:dyDescent="0.25">
      <c r="A866" s="1">
        <v>22478</v>
      </c>
      <c r="B866" s="1" t="s">
        <v>1154</v>
      </c>
      <c r="C866" s="1">
        <v>65153684</v>
      </c>
      <c r="D866" s="1" t="s">
        <v>1366</v>
      </c>
      <c r="E866" s="1" t="s">
        <v>623</v>
      </c>
      <c r="F866" s="1" t="s">
        <v>1302</v>
      </c>
      <c r="G866" s="27">
        <v>0.9498069498069498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69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69</v>
      </c>
      <c r="AT866" s="1">
        <v>84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 t="s">
        <v>1355</v>
      </c>
    </row>
    <row r="867" spans="1:54" x14ac:dyDescent="0.25">
      <c r="A867" s="1">
        <v>22494</v>
      </c>
      <c r="B867" s="1" t="s">
        <v>1155</v>
      </c>
      <c r="C867" s="1">
        <v>61999060</v>
      </c>
      <c r="D867" s="1" t="s">
        <v>1366</v>
      </c>
      <c r="E867" s="1" t="s">
        <v>614</v>
      </c>
      <c r="F867" s="1" t="s">
        <v>1302</v>
      </c>
      <c r="G867" s="27">
        <v>0.90625</v>
      </c>
      <c r="H867" s="1">
        <v>0</v>
      </c>
      <c r="I867" s="1">
        <v>0</v>
      </c>
      <c r="J867" s="1">
        <v>0</v>
      </c>
      <c r="K867" s="1">
        <v>0</v>
      </c>
      <c r="L867" s="1">
        <v>82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70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55</v>
      </c>
      <c r="AY867" s="1">
        <v>76</v>
      </c>
      <c r="AZ867" s="1">
        <v>0</v>
      </c>
      <c r="BA867" s="1">
        <v>0</v>
      </c>
      <c r="BB867" s="1" t="s">
        <v>1355</v>
      </c>
    </row>
    <row r="868" spans="1:54" x14ac:dyDescent="0.25">
      <c r="A868" s="1">
        <v>22499</v>
      </c>
      <c r="B868" s="1" t="s">
        <v>1156</v>
      </c>
      <c r="C868" s="1">
        <v>65095356</v>
      </c>
      <c r="D868" s="1" t="s">
        <v>1366</v>
      </c>
      <c r="E868" s="1" t="s">
        <v>614</v>
      </c>
      <c r="F868" s="1" t="s">
        <v>1302</v>
      </c>
      <c r="G868" s="27">
        <v>0.90039840637450197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74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73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 t="s">
        <v>1355</v>
      </c>
    </row>
    <row r="869" spans="1:54" x14ac:dyDescent="0.25">
      <c r="A869" s="1">
        <v>22543</v>
      </c>
      <c r="B869" s="1" t="s">
        <v>1157</v>
      </c>
      <c r="C869" s="1">
        <v>69220100</v>
      </c>
      <c r="D869" s="1" t="s">
        <v>1366</v>
      </c>
      <c r="E869" s="1" t="s">
        <v>614</v>
      </c>
      <c r="F869" s="1" t="s">
        <v>1301</v>
      </c>
      <c r="G869" s="27">
        <v>0.92184724689165187</v>
      </c>
      <c r="H869" s="1">
        <v>0</v>
      </c>
      <c r="I869" s="1">
        <v>61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124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97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39</v>
      </c>
      <c r="BA869" s="1">
        <v>0</v>
      </c>
      <c r="BB869" s="1" t="s">
        <v>1353</v>
      </c>
    </row>
    <row r="870" spans="1:54" x14ac:dyDescent="0.25">
      <c r="A870" s="1">
        <v>22544</v>
      </c>
      <c r="B870" s="1" t="s">
        <v>1158</v>
      </c>
      <c r="C870" s="1">
        <v>69220100</v>
      </c>
      <c r="D870" s="1" t="s">
        <v>1366</v>
      </c>
      <c r="E870" s="1" t="s">
        <v>614</v>
      </c>
      <c r="F870" s="1" t="s">
        <v>1301</v>
      </c>
      <c r="G870" s="27">
        <v>0.87387387387387383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38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 t="s">
        <v>1352</v>
      </c>
    </row>
    <row r="871" spans="1:54" x14ac:dyDescent="0.25">
      <c r="A871" s="1">
        <v>22553</v>
      </c>
      <c r="B871" s="1" t="s">
        <v>1159</v>
      </c>
      <c r="C871" s="1">
        <v>69220100</v>
      </c>
      <c r="D871" s="1" t="s">
        <v>1366</v>
      </c>
      <c r="E871" s="1" t="s">
        <v>614</v>
      </c>
      <c r="F871" s="1" t="s">
        <v>1301</v>
      </c>
      <c r="G871" s="27">
        <v>0.97216699801192841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65</v>
      </c>
      <c r="U871" s="1">
        <v>75</v>
      </c>
      <c r="V871" s="1">
        <v>0</v>
      </c>
      <c r="W871" s="1">
        <v>0</v>
      </c>
      <c r="X871" s="1">
        <v>0</v>
      </c>
      <c r="Y871" s="1">
        <v>56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52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 t="s">
        <v>1355</v>
      </c>
    </row>
    <row r="872" spans="1:54" x14ac:dyDescent="0.25">
      <c r="A872" s="1">
        <v>22564</v>
      </c>
      <c r="B872" s="1" t="s">
        <v>1160</v>
      </c>
      <c r="C872" s="1">
        <v>65123686</v>
      </c>
      <c r="D872" s="1" t="s">
        <v>1366</v>
      </c>
      <c r="E872" s="1" t="s">
        <v>598</v>
      </c>
      <c r="F872" s="1" t="s">
        <v>1302</v>
      </c>
      <c r="G872" s="27">
        <v>0.83967391304347827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194</v>
      </c>
      <c r="AY872" s="1">
        <v>0</v>
      </c>
      <c r="AZ872" s="1">
        <v>0</v>
      </c>
      <c r="BA872" s="1">
        <v>0</v>
      </c>
      <c r="BB872" s="1" t="s">
        <v>1355</v>
      </c>
    </row>
    <row r="873" spans="1:54" x14ac:dyDescent="0.25">
      <c r="A873" s="1">
        <v>22597</v>
      </c>
      <c r="B873" s="1" t="s">
        <v>1161</v>
      </c>
      <c r="C873" s="1">
        <v>65142585</v>
      </c>
      <c r="D873" s="1" t="s">
        <v>1366</v>
      </c>
      <c r="E873" s="1" t="s">
        <v>649</v>
      </c>
      <c r="F873" s="1" t="s">
        <v>1302</v>
      </c>
      <c r="G873" s="27">
        <v>0.8975265017667845</v>
      </c>
      <c r="H873" s="1">
        <v>0</v>
      </c>
      <c r="I873" s="1">
        <v>0</v>
      </c>
      <c r="J873" s="1">
        <v>0</v>
      </c>
      <c r="K873" s="1">
        <v>0</v>
      </c>
      <c r="L873" s="1">
        <v>88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40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 t="s">
        <v>1355</v>
      </c>
    </row>
    <row r="874" spans="1:54" x14ac:dyDescent="0.25">
      <c r="A874" s="1">
        <v>22626</v>
      </c>
      <c r="B874" s="1" t="s">
        <v>287</v>
      </c>
      <c r="C874" s="1">
        <v>69210100</v>
      </c>
      <c r="D874" s="1" t="s">
        <v>1366</v>
      </c>
      <c r="E874" s="1" t="s">
        <v>598</v>
      </c>
      <c r="F874" s="1" t="s">
        <v>1301</v>
      </c>
      <c r="G874" s="27">
        <v>0.91304347826086951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129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 t="s">
        <v>1355</v>
      </c>
    </row>
    <row r="875" spans="1:54" x14ac:dyDescent="0.25">
      <c r="A875" s="1">
        <v>25524</v>
      </c>
      <c r="B875" s="1" t="s">
        <v>1221</v>
      </c>
      <c r="C875" s="1">
        <v>65162833</v>
      </c>
      <c r="D875" s="1" t="s">
        <v>1369</v>
      </c>
      <c r="E875" s="1" t="s">
        <v>887</v>
      </c>
      <c r="F875" s="1" t="s">
        <v>1302</v>
      </c>
      <c r="G875" s="27">
        <v>0.77939031505250878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66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 t="s">
        <v>1355</v>
      </c>
    </row>
    <row r="876" spans="1:54" x14ac:dyDescent="0.25">
      <c r="A876" s="1">
        <v>22664</v>
      </c>
      <c r="B876" s="1" t="s">
        <v>1164</v>
      </c>
      <c r="C876" s="1">
        <v>69220100</v>
      </c>
      <c r="D876" s="1" t="s">
        <v>1366</v>
      </c>
      <c r="E876" s="1" t="s">
        <v>614</v>
      </c>
      <c r="F876" s="1" t="s">
        <v>1301</v>
      </c>
      <c r="G876" s="27">
        <v>0.92991913746630728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98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89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 t="s">
        <v>1352</v>
      </c>
    </row>
    <row r="877" spans="1:54" x14ac:dyDescent="0.25">
      <c r="A877" s="1">
        <v>22674</v>
      </c>
      <c r="B877" s="1" t="s">
        <v>1165</v>
      </c>
      <c r="C877" s="1">
        <v>71127200</v>
      </c>
      <c r="D877" s="1" t="s">
        <v>1366</v>
      </c>
      <c r="E877" s="1" t="s">
        <v>1166</v>
      </c>
      <c r="F877" s="1" t="s">
        <v>1301</v>
      </c>
      <c r="G877" s="27">
        <v>0.88127853881278539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35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25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 t="s">
        <v>1353</v>
      </c>
    </row>
    <row r="878" spans="1:54" x14ac:dyDescent="0.25">
      <c r="A878" s="1">
        <v>22752</v>
      </c>
      <c r="B878" s="1" t="s">
        <v>1167</v>
      </c>
      <c r="C878" s="1">
        <v>65044735</v>
      </c>
      <c r="D878" s="1" t="s">
        <v>1370</v>
      </c>
      <c r="E878" s="1" t="s">
        <v>592</v>
      </c>
      <c r="F878" s="1" t="s">
        <v>1302</v>
      </c>
      <c r="G878" s="27">
        <v>0.94907407407407407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62</v>
      </c>
      <c r="AK878" s="1">
        <v>0</v>
      </c>
      <c r="AL878" s="1">
        <v>87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83</v>
      </c>
      <c r="AY878" s="1">
        <v>0</v>
      </c>
      <c r="AZ878" s="1">
        <v>0</v>
      </c>
      <c r="BA878" s="1">
        <v>0</v>
      </c>
      <c r="BB878" s="1" t="s">
        <v>1353</v>
      </c>
    </row>
    <row r="879" spans="1:54" x14ac:dyDescent="0.25">
      <c r="A879" s="1">
        <v>22755</v>
      </c>
      <c r="B879" s="1" t="s">
        <v>1168</v>
      </c>
      <c r="C879" s="1">
        <v>69201000</v>
      </c>
      <c r="D879" s="1" t="s">
        <v>1370</v>
      </c>
      <c r="E879" s="1" t="s">
        <v>1169</v>
      </c>
      <c r="F879" s="1" t="s">
        <v>1301</v>
      </c>
      <c r="G879" s="27">
        <v>0.96969696969696972</v>
      </c>
      <c r="H879" s="1">
        <v>0</v>
      </c>
      <c r="I879" s="1">
        <v>0</v>
      </c>
      <c r="J879" s="1">
        <v>0</v>
      </c>
      <c r="K879" s="1">
        <v>0</v>
      </c>
      <c r="L879" s="1">
        <v>55</v>
      </c>
      <c r="M879" s="1">
        <v>0</v>
      </c>
      <c r="N879" s="1">
        <v>0</v>
      </c>
      <c r="O879" s="1">
        <v>0</v>
      </c>
      <c r="P879" s="1">
        <v>0</v>
      </c>
      <c r="Q879" s="1">
        <v>21</v>
      </c>
      <c r="R879" s="1">
        <v>0</v>
      </c>
      <c r="S879" s="1">
        <v>0</v>
      </c>
      <c r="T879" s="1">
        <v>0</v>
      </c>
      <c r="U879" s="1">
        <v>47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19</v>
      </c>
      <c r="AQ879" s="1">
        <v>0</v>
      </c>
      <c r="AR879" s="1">
        <v>0</v>
      </c>
      <c r="AS879" s="1">
        <v>0</v>
      </c>
      <c r="AT879" s="1">
        <v>0</v>
      </c>
      <c r="AU879" s="1">
        <v>23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 t="s">
        <v>1355</v>
      </c>
    </row>
    <row r="880" spans="1:54" x14ac:dyDescent="0.25">
      <c r="A880" s="1">
        <v>22758</v>
      </c>
      <c r="B880" s="1" t="s">
        <v>1170</v>
      </c>
      <c r="C880" s="1">
        <v>69201100</v>
      </c>
      <c r="D880" s="1" t="s">
        <v>1370</v>
      </c>
      <c r="E880" s="1" t="s">
        <v>1171</v>
      </c>
      <c r="F880" s="1" t="s">
        <v>1301</v>
      </c>
      <c r="G880" s="27">
        <v>0.97005988023952094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36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43</v>
      </c>
      <c r="AY880" s="1">
        <v>0</v>
      </c>
      <c r="AZ880" s="1">
        <v>0</v>
      </c>
      <c r="BA880" s="1">
        <v>0</v>
      </c>
      <c r="BB880" s="1" t="s">
        <v>1355</v>
      </c>
    </row>
    <row r="881" spans="1:54" x14ac:dyDescent="0.25">
      <c r="A881" s="1">
        <v>24204</v>
      </c>
      <c r="B881" s="1" t="s">
        <v>1172</v>
      </c>
      <c r="C881" s="1">
        <v>69240200</v>
      </c>
      <c r="D881" s="1" t="s">
        <v>1367</v>
      </c>
      <c r="E881" s="1" t="s">
        <v>1173</v>
      </c>
      <c r="F881" s="1" t="s">
        <v>1301</v>
      </c>
      <c r="G881" s="27">
        <v>0.79891304347826086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26</v>
      </c>
      <c r="AZ881" s="1">
        <v>0</v>
      </c>
      <c r="BA881" s="1">
        <v>0</v>
      </c>
      <c r="BB881" s="1" t="s">
        <v>1353</v>
      </c>
    </row>
    <row r="882" spans="1:54" x14ac:dyDescent="0.25">
      <c r="A882" s="1">
        <v>24316</v>
      </c>
      <c r="B882" s="1" t="s">
        <v>1174</v>
      </c>
      <c r="C882" s="1">
        <v>70931900</v>
      </c>
      <c r="D882" s="1" t="s">
        <v>1368</v>
      </c>
      <c r="E882" s="1" t="s">
        <v>663</v>
      </c>
      <c r="F882" s="1" t="s">
        <v>1301</v>
      </c>
      <c r="G882" s="27">
        <v>0.86614173228346458</v>
      </c>
      <c r="H882" s="1">
        <v>0</v>
      </c>
      <c r="I882" s="1">
        <v>0</v>
      </c>
      <c r="J882" s="1">
        <v>0</v>
      </c>
      <c r="K882" s="1">
        <v>0</v>
      </c>
      <c r="L882" s="1">
        <v>28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33</v>
      </c>
      <c r="V882" s="1">
        <v>0</v>
      </c>
      <c r="W882" s="1">
        <v>0</v>
      </c>
      <c r="X882" s="1">
        <v>26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54</v>
      </c>
      <c r="AM882" s="1">
        <v>0</v>
      </c>
      <c r="AN882" s="1">
        <v>0</v>
      </c>
      <c r="AO882" s="1">
        <v>0</v>
      </c>
      <c r="AP882" s="1">
        <v>24</v>
      </c>
      <c r="AQ882" s="1">
        <v>0</v>
      </c>
      <c r="AR882" s="1">
        <v>25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 t="s">
        <v>1353</v>
      </c>
    </row>
    <row r="883" spans="1:54" x14ac:dyDescent="0.25">
      <c r="A883" s="1">
        <v>24407</v>
      </c>
      <c r="B883" s="1" t="s">
        <v>1175</v>
      </c>
      <c r="C883" s="1">
        <v>71525200</v>
      </c>
      <c r="D883" s="1" t="s">
        <v>1369</v>
      </c>
      <c r="E883" s="1" t="s">
        <v>825</v>
      </c>
      <c r="F883" s="1" t="s">
        <v>1302</v>
      </c>
      <c r="G883" s="27">
        <v>0.93032786885245899</v>
      </c>
      <c r="H883" s="1">
        <v>0</v>
      </c>
      <c r="I883" s="1">
        <v>0</v>
      </c>
      <c r="J883" s="1">
        <v>0</v>
      </c>
      <c r="K883" s="1">
        <v>0</v>
      </c>
      <c r="L883" s="1">
        <v>105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 t="s">
        <v>1355</v>
      </c>
    </row>
    <row r="884" spans="1:54" x14ac:dyDescent="0.25">
      <c r="A884" s="1">
        <v>24444</v>
      </c>
      <c r="B884" s="1" t="s">
        <v>1176</v>
      </c>
      <c r="C884" s="1">
        <v>70925500</v>
      </c>
      <c r="D884" s="1" t="s">
        <v>1369</v>
      </c>
      <c r="E884" s="1" t="s">
        <v>856</v>
      </c>
      <c r="F884" s="1" t="s">
        <v>1301</v>
      </c>
      <c r="G884" s="27">
        <v>0.97446808510638294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29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49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 t="s">
        <v>1354</v>
      </c>
    </row>
    <row r="885" spans="1:54" x14ac:dyDescent="0.25">
      <c r="A885" s="1">
        <v>24446</v>
      </c>
      <c r="B885" s="1" t="s">
        <v>1177</v>
      </c>
      <c r="C885" s="1">
        <v>65044735</v>
      </c>
      <c r="D885" s="1" t="s">
        <v>1369</v>
      </c>
      <c r="E885" s="1" t="s">
        <v>874</v>
      </c>
      <c r="F885" s="1" t="s">
        <v>1302</v>
      </c>
      <c r="G885" s="27">
        <v>0.92676056338028168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93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74</v>
      </c>
      <c r="AY885" s="1">
        <v>0</v>
      </c>
      <c r="AZ885" s="1">
        <v>0</v>
      </c>
      <c r="BA885" s="1">
        <v>0</v>
      </c>
      <c r="BB885" s="1" t="s">
        <v>1355</v>
      </c>
    </row>
    <row r="886" spans="1:54" x14ac:dyDescent="0.25">
      <c r="A886" s="1">
        <v>24473</v>
      </c>
      <c r="B886" s="1" t="s">
        <v>1178</v>
      </c>
      <c r="C886" s="1">
        <v>71499900</v>
      </c>
      <c r="D886" s="1" t="s">
        <v>1369</v>
      </c>
      <c r="E886" s="1" t="s">
        <v>1179</v>
      </c>
      <c r="F886" s="1" t="s">
        <v>1302</v>
      </c>
      <c r="G886" s="27">
        <v>0.8208333333333333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165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107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 t="s">
        <v>1355</v>
      </c>
    </row>
    <row r="887" spans="1:54" x14ac:dyDescent="0.25">
      <c r="A887" s="1">
        <v>24482</v>
      </c>
      <c r="B887" s="1" t="s">
        <v>1180</v>
      </c>
      <c r="C887" s="1">
        <v>70003010</v>
      </c>
      <c r="D887" s="1" t="s">
        <v>1369</v>
      </c>
      <c r="E887" s="1" t="s">
        <v>819</v>
      </c>
      <c r="F887" s="1" t="s">
        <v>1302</v>
      </c>
      <c r="G887" s="27">
        <v>0.80979827089337175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166</v>
      </c>
      <c r="V887" s="1">
        <v>0</v>
      </c>
      <c r="W887" s="1">
        <v>0</v>
      </c>
      <c r="X887" s="1">
        <v>0</v>
      </c>
      <c r="Y887" s="1">
        <v>177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339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 t="s">
        <v>1355</v>
      </c>
    </row>
    <row r="888" spans="1:54" x14ac:dyDescent="0.25">
      <c r="A888" s="1">
        <v>24496</v>
      </c>
      <c r="B888" s="1" t="s">
        <v>1181</v>
      </c>
      <c r="C888" s="1">
        <v>71499900</v>
      </c>
      <c r="D888" s="1" t="s">
        <v>1369</v>
      </c>
      <c r="E888" s="1" t="s">
        <v>887</v>
      </c>
      <c r="F888" s="1" t="s">
        <v>1302</v>
      </c>
      <c r="G888" s="27">
        <v>0.92592592592592593</v>
      </c>
      <c r="H888" s="1">
        <v>0</v>
      </c>
      <c r="I888" s="1">
        <v>0</v>
      </c>
      <c r="J888" s="1">
        <v>0</v>
      </c>
      <c r="K888" s="1">
        <v>0</v>
      </c>
      <c r="L888" s="1">
        <v>194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 t="s">
        <v>1355</v>
      </c>
    </row>
    <row r="889" spans="1:54" x14ac:dyDescent="0.25">
      <c r="A889" s="1">
        <v>24626</v>
      </c>
      <c r="B889" s="1" t="s">
        <v>1182</v>
      </c>
      <c r="C889" s="1">
        <v>65150768</v>
      </c>
      <c r="D889" s="1" t="s">
        <v>1369</v>
      </c>
      <c r="E889" s="1" t="s">
        <v>789</v>
      </c>
      <c r="F889" s="1" t="s">
        <v>1302</v>
      </c>
      <c r="G889" s="27">
        <v>0.6827171109200344</v>
      </c>
      <c r="H889" s="1">
        <v>0</v>
      </c>
      <c r="I889" s="1">
        <v>120</v>
      </c>
      <c r="J889" s="1">
        <v>0</v>
      </c>
      <c r="K889" s="1">
        <v>0</v>
      </c>
      <c r="L889" s="1">
        <v>313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 t="s">
        <v>1355</v>
      </c>
    </row>
    <row r="890" spans="1:54" x14ac:dyDescent="0.25">
      <c r="A890" s="1">
        <v>24652</v>
      </c>
      <c r="B890" s="1" t="s">
        <v>1183</v>
      </c>
      <c r="C890" s="1">
        <v>65232280</v>
      </c>
      <c r="D890" s="1" t="s">
        <v>1369</v>
      </c>
      <c r="E890" s="1" t="s">
        <v>852</v>
      </c>
      <c r="F890" s="1" t="s">
        <v>1302</v>
      </c>
      <c r="G890" s="27">
        <v>0.83768115942028987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148</v>
      </c>
      <c r="AY890" s="1">
        <v>0</v>
      </c>
      <c r="AZ890" s="1">
        <v>0</v>
      </c>
      <c r="BA890" s="1">
        <v>0</v>
      </c>
      <c r="BB890" s="1" t="s">
        <v>1355</v>
      </c>
    </row>
    <row r="891" spans="1:54" x14ac:dyDescent="0.25">
      <c r="A891" s="1">
        <v>24685</v>
      </c>
      <c r="B891" s="1" t="s">
        <v>1184</v>
      </c>
      <c r="C891" s="1">
        <v>72725600</v>
      </c>
      <c r="D891" s="1" t="s">
        <v>1369</v>
      </c>
      <c r="E891" s="1" t="s">
        <v>694</v>
      </c>
      <c r="F891" s="1" t="s">
        <v>1302</v>
      </c>
      <c r="G891" s="27">
        <v>0.79230769230769227</v>
      </c>
      <c r="H891" s="1">
        <v>0</v>
      </c>
      <c r="I891" s="1">
        <v>0</v>
      </c>
      <c r="J891" s="1">
        <v>0</v>
      </c>
      <c r="K891" s="1">
        <v>0</v>
      </c>
      <c r="L891" s="1">
        <v>161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119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 t="s">
        <v>1355</v>
      </c>
    </row>
    <row r="892" spans="1:54" x14ac:dyDescent="0.25">
      <c r="A892" s="1">
        <v>24686</v>
      </c>
      <c r="B892" s="1" t="s">
        <v>1185</v>
      </c>
      <c r="C892" s="1">
        <v>65144426</v>
      </c>
      <c r="D892" s="1" t="s">
        <v>1369</v>
      </c>
      <c r="E892" s="1" t="s">
        <v>856</v>
      </c>
      <c r="F892" s="1" t="s">
        <v>1302</v>
      </c>
      <c r="G892" s="27">
        <v>0.89590443686006827</v>
      </c>
      <c r="H892" s="1">
        <v>0</v>
      </c>
      <c r="I892" s="1">
        <v>82</v>
      </c>
      <c r="J892" s="1">
        <v>0</v>
      </c>
      <c r="K892" s="1">
        <v>0</v>
      </c>
      <c r="L892" s="1">
        <v>196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 t="s">
        <v>1355</v>
      </c>
    </row>
    <row r="893" spans="1:54" x14ac:dyDescent="0.25">
      <c r="A893" s="1">
        <v>24689</v>
      </c>
      <c r="B893" s="1" t="s">
        <v>1186</v>
      </c>
      <c r="C893" s="1">
        <v>65046526</v>
      </c>
      <c r="D893" s="1" t="s">
        <v>1369</v>
      </c>
      <c r="E893" s="1" t="s">
        <v>752</v>
      </c>
      <c r="F893" s="1" t="s">
        <v>1302</v>
      </c>
      <c r="G893" s="27">
        <v>0.83750000000000002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20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12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 t="s">
        <v>1355</v>
      </c>
    </row>
    <row r="894" spans="1:54" x14ac:dyDescent="0.25">
      <c r="A894" s="1">
        <v>24733</v>
      </c>
      <c r="B894" s="1" t="s">
        <v>1187</v>
      </c>
      <c r="C894" s="1">
        <v>65154005</v>
      </c>
      <c r="D894" s="1" t="s">
        <v>1369</v>
      </c>
      <c r="E894" s="1" t="s">
        <v>834</v>
      </c>
      <c r="F894" s="1" t="s">
        <v>1302</v>
      </c>
      <c r="G894" s="27">
        <v>0.87846153846153852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127</v>
      </c>
      <c r="AE894" s="1">
        <v>77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 t="s">
        <v>1355</v>
      </c>
    </row>
    <row r="895" spans="1:54" x14ac:dyDescent="0.25">
      <c r="A895" s="1">
        <v>24828</v>
      </c>
      <c r="B895" s="1" t="s">
        <v>1188</v>
      </c>
      <c r="C895" s="1">
        <v>65028361</v>
      </c>
      <c r="D895" s="1" t="s">
        <v>1369</v>
      </c>
      <c r="E895" s="1" t="s">
        <v>819</v>
      </c>
      <c r="F895" s="1" t="s">
        <v>1302</v>
      </c>
      <c r="G895" s="27">
        <v>0.89144050104384132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82</v>
      </c>
      <c r="Y895" s="1">
        <v>81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71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 t="s">
        <v>1355</v>
      </c>
    </row>
    <row r="896" spans="1:54" x14ac:dyDescent="0.25">
      <c r="A896" s="1">
        <v>24843</v>
      </c>
      <c r="B896" s="1" t="s">
        <v>1189</v>
      </c>
      <c r="C896" s="1">
        <v>72322300</v>
      </c>
      <c r="D896" s="1" t="s">
        <v>1369</v>
      </c>
      <c r="E896" s="1" t="s">
        <v>909</v>
      </c>
      <c r="F896" s="1" t="s">
        <v>1302</v>
      </c>
      <c r="G896" s="27">
        <v>0.84782608695652173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70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 t="s">
        <v>1355</v>
      </c>
    </row>
    <row r="897" spans="1:54" x14ac:dyDescent="0.25">
      <c r="A897" s="1">
        <v>24878</v>
      </c>
      <c r="B897" s="1" t="s">
        <v>1190</v>
      </c>
      <c r="C897" s="1">
        <v>65145607</v>
      </c>
      <c r="D897" s="1" t="s">
        <v>1369</v>
      </c>
      <c r="E897" s="1" t="s">
        <v>843</v>
      </c>
      <c r="F897" s="1" t="s">
        <v>1302</v>
      </c>
      <c r="G897" s="27">
        <v>0.89335664335664333</v>
      </c>
      <c r="H897" s="1">
        <v>0</v>
      </c>
      <c r="I897" s="1">
        <v>86</v>
      </c>
      <c r="J897" s="1">
        <v>0</v>
      </c>
      <c r="K897" s="1">
        <v>0</v>
      </c>
      <c r="L897" s="1">
        <v>141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125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258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 t="s">
        <v>1355</v>
      </c>
    </row>
    <row r="898" spans="1:54" x14ac:dyDescent="0.25">
      <c r="A898" s="1">
        <v>24885</v>
      </c>
      <c r="B898" s="1" t="s">
        <v>1191</v>
      </c>
      <c r="C898" s="1">
        <v>65145131</v>
      </c>
      <c r="D898" s="1" t="s">
        <v>1369</v>
      </c>
      <c r="E898" s="1" t="s">
        <v>752</v>
      </c>
      <c r="F898" s="1" t="s">
        <v>1302</v>
      </c>
      <c r="G898" s="27">
        <v>0.92997198879551823</v>
      </c>
      <c r="H898" s="1">
        <v>0</v>
      </c>
      <c r="I898" s="1">
        <v>0</v>
      </c>
      <c r="J898" s="1">
        <v>0</v>
      </c>
      <c r="K898" s="1">
        <v>0</v>
      </c>
      <c r="L898" s="1">
        <v>80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58</v>
      </c>
      <c r="AJ898" s="1">
        <v>0</v>
      </c>
      <c r="AK898" s="1">
        <v>0</v>
      </c>
      <c r="AL898" s="1">
        <v>65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122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 t="s">
        <v>1355</v>
      </c>
    </row>
    <row r="899" spans="1:54" x14ac:dyDescent="0.25">
      <c r="A899" s="1">
        <v>24892</v>
      </c>
      <c r="B899" s="1" t="s">
        <v>1192</v>
      </c>
      <c r="C899" s="1">
        <v>65161199</v>
      </c>
      <c r="D899" s="1" t="s">
        <v>1369</v>
      </c>
      <c r="E899" s="1" t="s">
        <v>843</v>
      </c>
      <c r="F899" s="1" t="s">
        <v>1302</v>
      </c>
      <c r="G899" s="27">
        <v>0.84210526315789469</v>
      </c>
      <c r="H899" s="1">
        <v>0</v>
      </c>
      <c r="I899" s="1">
        <v>0</v>
      </c>
      <c r="J899" s="1">
        <v>0</v>
      </c>
      <c r="K899" s="1">
        <v>0</v>
      </c>
      <c r="L899" s="1">
        <v>34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 t="s">
        <v>1355</v>
      </c>
    </row>
    <row r="900" spans="1:54" x14ac:dyDescent="0.25">
      <c r="A900" s="1">
        <v>24946</v>
      </c>
      <c r="B900" s="1" t="s">
        <v>1193</v>
      </c>
      <c r="C900" s="1">
        <v>65116195</v>
      </c>
      <c r="D900" s="1" t="s">
        <v>1369</v>
      </c>
      <c r="E900" s="1" t="s">
        <v>752</v>
      </c>
      <c r="F900" s="1" t="s">
        <v>1302</v>
      </c>
      <c r="G900" s="27">
        <v>0.91120507399577166</v>
      </c>
      <c r="H900" s="1">
        <v>0</v>
      </c>
      <c r="I900" s="1">
        <v>70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80</v>
      </c>
      <c r="AT900" s="1">
        <v>173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 t="s">
        <v>1353</v>
      </c>
    </row>
    <row r="901" spans="1:54" x14ac:dyDescent="0.25">
      <c r="A901" s="1">
        <v>24956</v>
      </c>
      <c r="B901" s="1" t="s">
        <v>1194</v>
      </c>
      <c r="C901" s="1">
        <v>73045100</v>
      </c>
      <c r="D901" s="1" t="s">
        <v>1369</v>
      </c>
      <c r="E901" s="1" t="s">
        <v>752</v>
      </c>
      <c r="F901" s="1" t="s">
        <v>1302</v>
      </c>
      <c r="G901" s="27">
        <v>0.8528138528138528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61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50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 t="s">
        <v>1355</v>
      </c>
    </row>
    <row r="902" spans="1:54" x14ac:dyDescent="0.25">
      <c r="A902" s="1">
        <v>24978</v>
      </c>
      <c r="B902" s="1" t="s">
        <v>1195</v>
      </c>
      <c r="C902" s="1">
        <v>65138345</v>
      </c>
      <c r="D902" s="1" t="s">
        <v>1369</v>
      </c>
      <c r="E902" s="1" t="s">
        <v>843</v>
      </c>
      <c r="F902" s="1" t="s">
        <v>1302</v>
      </c>
      <c r="G902" s="27">
        <v>0.93664717348927873</v>
      </c>
      <c r="H902" s="1">
        <v>0</v>
      </c>
      <c r="I902" s="1">
        <v>114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171</v>
      </c>
      <c r="V902" s="1">
        <v>0</v>
      </c>
      <c r="W902" s="1">
        <v>0</v>
      </c>
      <c r="X902" s="1">
        <v>0</v>
      </c>
      <c r="Y902" s="1">
        <v>95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87</v>
      </c>
      <c r="AQ902" s="1">
        <v>0</v>
      </c>
      <c r="AR902" s="1">
        <v>0</v>
      </c>
      <c r="AS902" s="1">
        <v>69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 t="s">
        <v>1355</v>
      </c>
    </row>
    <row r="903" spans="1:54" x14ac:dyDescent="0.25">
      <c r="A903" s="1">
        <v>25026</v>
      </c>
      <c r="B903" s="1" t="s">
        <v>1196</v>
      </c>
      <c r="C903" s="1">
        <v>65156134</v>
      </c>
      <c r="D903" s="1" t="s">
        <v>1369</v>
      </c>
      <c r="E903" s="1" t="s">
        <v>887</v>
      </c>
      <c r="F903" s="1" t="s">
        <v>1302</v>
      </c>
      <c r="G903" s="27">
        <v>0.93308550185873607</v>
      </c>
      <c r="H903" s="1">
        <v>0</v>
      </c>
      <c r="I903" s="1">
        <v>0</v>
      </c>
      <c r="J903" s="1">
        <v>0</v>
      </c>
      <c r="K903" s="1">
        <v>0</v>
      </c>
      <c r="L903" s="1">
        <v>59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61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 t="s">
        <v>1355</v>
      </c>
    </row>
    <row r="904" spans="1:54" x14ac:dyDescent="0.25">
      <c r="A904" s="1">
        <v>25027</v>
      </c>
      <c r="B904" s="1" t="s">
        <v>1197</v>
      </c>
      <c r="C904" s="1">
        <v>65155399</v>
      </c>
      <c r="D904" s="1" t="s">
        <v>1369</v>
      </c>
      <c r="E904" s="1" t="s">
        <v>752</v>
      </c>
      <c r="F904" s="1" t="s">
        <v>1302</v>
      </c>
      <c r="G904" s="27">
        <v>0.82509505703422048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28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47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 t="s">
        <v>1355</v>
      </c>
    </row>
    <row r="905" spans="1:54" x14ac:dyDescent="0.25">
      <c r="A905" s="1">
        <v>25028</v>
      </c>
      <c r="B905" s="1" t="s">
        <v>1198</v>
      </c>
      <c r="C905" s="1">
        <v>65120272</v>
      </c>
      <c r="D905" s="1" t="s">
        <v>1369</v>
      </c>
      <c r="E905" s="1" t="s">
        <v>716</v>
      </c>
      <c r="F905" s="1" t="s">
        <v>1302</v>
      </c>
      <c r="G905" s="27">
        <v>0.90800000000000003</v>
      </c>
      <c r="H905" s="1">
        <v>0</v>
      </c>
      <c r="I905" s="1">
        <v>60</v>
      </c>
      <c r="J905" s="1">
        <v>0</v>
      </c>
      <c r="K905" s="1">
        <v>0</v>
      </c>
      <c r="L905" s="1">
        <v>54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 t="s">
        <v>1355</v>
      </c>
    </row>
    <row r="906" spans="1:54" x14ac:dyDescent="0.25">
      <c r="A906" s="1">
        <v>25032</v>
      </c>
      <c r="B906" s="1" t="s">
        <v>1199</v>
      </c>
      <c r="C906" s="1">
        <v>65154559</v>
      </c>
      <c r="D906" s="1" t="s">
        <v>1369</v>
      </c>
      <c r="E906" s="1" t="s">
        <v>834</v>
      </c>
      <c r="F906" s="1" t="s">
        <v>1302</v>
      </c>
      <c r="G906" s="27">
        <v>0.88487584650112872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113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85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 t="s">
        <v>1355</v>
      </c>
    </row>
    <row r="907" spans="1:54" x14ac:dyDescent="0.25">
      <c r="A907" s="1">
        <v>25050</v>
      </c>
      <c r="B907" s="1" t="s">
        <v>1200</v>
      </c>
      <c r="C907" s="1">
        <v>65127863</v>
      </c>
      <c r="D907" s="1" t="s">
        <v>1369</v>
      </c>
      <c r="E907" s="1" t="s">
        <v>843</v>
      </c>
      <c r="F907" s="1" t="s">
        <v>1302</v>
      </c>
      <c r="G907" s="27">
        <v>0.83193277310924374</v>
      </c>
      <c r="H907" s="1">
        <v>0</v>
      </c>
      <c r="I907" s="1">
        <v>33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19</v>
      </c>
      <c r="AE907" s="1">
        <v>0</v>
      </c>
      <c r="AF907" s="1">
        <v>0</v>
      </c>
      <c r="AG907" s="1">
        <v>0</v>
      </c>
      <c r="AH907" s="1">
        <v>0</v>
      </c>
      <c r="AI907" s="1">
        <v>63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 t="s">
        <v>1355</v>
      </c>
    </row>
    <row r="908" spans="1:54" x14ac:dyDescent="0.25">
      <c r="A908" s="1">
        <v>25061</v>
      </c>
      <c r="B908" s="1" t="s">
        <v>1201</v>
      </c>
      <c r="C908" s="1">
        <v>65153264</v>
      </c>
      <c r="D908" s="1" t="s">
        <v>1369</v>
      </c>
      <c r="E908" s="1" t="s">
        <v>843</v>
      </c>
      <c r="F908" s="1" t="s">
        <v>1302</v>
      </c>
      <c r="G908" s="27">
        <v>0.9269662921348315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30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65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 t="s">
        <v>1355</v>
      </c>
    </row>
    <row r="909" spans="1:54" x14ac:dyDescent="0.25">
      <c r="A909" s="1">
        <v>25082</v>
      </c>
      <c r="B909" s="1" t="s">
        <v>1327</v>
      </c>
      <c r="C909" s="1">
        <v>65068370</v>
      </c>
      <c r="D909" s="1" t="s">
        <v>1369</v>
      </c>
      <c r="E909" s="1" t="s">
        <v>752</v>
      </c>
      <c r="F909" s="1" t="s">
        <v>1302</v>
      </c>
      <c r="G909" s="27">
        <v>0.93388429752066116</v>
      </c>
      <c r="H909" s="1">
        <v>0</v>
      </c>
      <c r="I909" s="1">
        <v>51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60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 t="s">
        <v>1355</v>
      </c>
    </row>
    <row r="910" spans="1:54" x14ac:dyDescent="0.25">
      <c r="A910" s="1">
        <v>25085</v>
      </c>
      <c r="B910" s="1" t="s">
        <v>1202</v>
      </c>
      <c r="C910" s="1">
        <v>65155118</v>
      </c>
      <c r="D910" s="1" t="s">
        <v>1369</v>
      </c>
      <c r="E910" s="1" t="s">
        <v>819</v>
      </c>
      <c r="F910" s="1" t="s">
        <v>1302</v>
      </c>
      <c r="G910" s="27">
        <v>0.95959595959595956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28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 t="s">
        <v>1355</v>
      </c>
    </row>
    <row r="911" spans="1:54" x14ac:dyDescent="0.25">
      <c r="A911" s="1">
        <v>25136</v>
      </c>
      <c r="B911" s="1" t="s">
        <v>1203</v>
      </c>
      <c r="C911" s="1">
        <v>65145602</v>
      </c>
      <c r="D911" s="1" t="s">
        <v>1369</v>
      </c>
      <c r="E911" s="1" t="s">
        <v>843</v>
      </c>
      <c r="F911" s="1" t="s">
        <v>1302</v>
      </c>
      <c r="G911" s="27">
        <v>0.96604938271604934</v>
      </c>
      <c r="H911" s="1">
        <v>0</v>
      </c>
      <c r="I911" s="1">
        <v>46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56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52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 t="s">
        <v>1355</v>
      </c>
    </row>
    <row r="912" spans="1:54" x14ac:dyDescent="0.25">
      <c r="A912" s="1">
        <v>25215</v>
      </c>
      <c r="B912" s="1" t="s">
        <v>1204</v>
      </c>
      <c r="C912" s="1">
        <v>65156134</v>
      </c>
      <c r="D912" s="1" t="s">
        <v>1369</v>
      </c>
      <c r="E912" s="1" t="s">
        <v>909</v>
      </c>
      <c r="F912" s="1" t="s">
        <v>1302</v>
      </c>
      <c r="G912" s="27">
        <v>0.78691983122362874</v>
      </c>
      <c r="H912" s="1">
        <v>0</v>
      </c>
      <c r="I912" s="1">
        <v>0</v>
      </c>
      <c r="J912" s="1">
        <v>0</v>
      </c>
      <c r="K912" s="1">
        <v>0</v>
      </c>
      <c r="L912" s="1">
        <v>149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63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 t="s">
        <v>1355</v>
      </c>
    </row>
    <row r="913" spans="1:54" x14ac:dyDescent="0.25">
      <c r="A913" s="1">
        <v>25220</v>
      </c>
      <c r="B913" s="1" t="s">
        <v>1205</v>
      </c>
      <c r="C913" s="1">
        <v>65143021</v>
      </c>
      <c r="D913" s="1" t="s">
        <v>1369</v>
      </c>
      <c r="E913" s="1" t="s">
        <v>760</v>
      </c>
      <c r="F913" s="1" t="s">
        <v>1302</v>
      </c>
      <c r="G913" s="27">
        <v>0.9327731092436975</v>
      </c>
      <c r="H913" s="1">
        <v>0</v>
      </c>
      <c r="I913" s="1">
        <v>74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95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 t="s">
        <v>1355</v>
      </c>
    </row>
    <row r="914" spans="1:54" x14ac:dyDescent="0.25">
      <c r="A914" s="1">
        <v>25250</v>
      </c>
      <c r="B914" s="1" t="s">
        <v>1206</v>
      </c>
      <c r="C914" s="1">
        <v>73045100</v>
      </c>
      <c r="D914" s="1" t="s">
        <v>1369</v>
      </c>
      <c r="E914" s="1" t="s">
        <v>752</v>
      </c>
      <c r="F914" s="1" t="s">
        <v>1302</v>
      </c>
      <c r="G914" s="27">
        <v>0.91200000000000003</v>
      </c>
      <c r="H914" s="1">
        <v>0</v>
      </c>
      <c r="I914" s="1">
        <v>0</v>
      </c>
      <c r="J914" s="1">
        <v>0</v>
      </c>
      <c r="K914" s="1">
        <v>0</v>
      </c>
      <c r="L914" s="1">
        <v>50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69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 t="s">
        <v>1352</v>
      </c>
    </row>
    <row r="915" spans="1:54" x14ac:dyDescent="0.25">
      <c r="A915" s="1">
        <v>25258</v>
      </c>
      <c r="B915" s="1" t="s">
        <v>1207</v>
      </c>
      <c r="C915" s="1">
        <v>65094988</v>
      </c>
      <c r="D915" s="1" t="s">
        <v>1369</v>
      </c>
      <c r="E915" s="1" t="s">
        <v>789</v>
      </c>
      <c r="F915" s="1" t="s">
        <v>1302</v>
      </c>
      <c r="G915" s="27">
        <v>0.71770334928229662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45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 t="s">
        <v>1355</v>
      </c>
    </row>
    <row r="916" spans="1:54" x14ac:dyDescent="0.25">
      <c r="A916" s="1">
        <v>25282</v>
      </c>
      <c r="B916" s="1" t="s">
        <v>1208</v>
      </c>
      <c r="C916" s="1">
        <v>74805100</v>
      </c>
      <c r="D916" s="1" t="s">
        <v>1369</v>
      </c>
      <c r="E916" s="1" t="s">
        <v>843</v>
      </c>
      <c r="F916" s="1" t="s">
        <v>1302</v>
      </c>
      <c r="G916" s="27">
        <v>0.67796610169491522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76</v>
      </c>
      <c r="AJ916" s="1">
        <v>0</v>
      </c>
      <c r="AK916" s="1">
        <v>0</v>
      </c>
      <c r="AL916" s="1">
        <v>80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 t="s">
        <v>1355</v>
      </c>
    </row>
    <row r="917" spans="1:54" x14ac:dyDescent="0.25">
      <c r="A917" s="1">
        <v>25304</v>
      </c>
      <c r="B917" s="1" t="s">
        <v>1209</v>
      </c>
      <c r="C917" s="1">
        <v>65115619</v>
      </c>
      <c r="D917" s="1" t="s">
        <v>1369</v>
      </c>
      <c r="E917" s="1" t="s">
        <v>767</v>
      </c>
      <c r="F917" s="1" t="s">
        <v>1302</v>
      </c>
      <c r="G917" s="27">
        <v>0.88499025341130599</v>
      </c>
      <c r="H917" s="1">
        <v>0</v>
      </c>
      <c r="I917" s="1">
        <v>0</v>
      </c>
      <c r="J917" s="1">
        <v>0</v>
      </c>
      <c r="K917" s="1">
        <v>0</v>
      </c>
      <c r="L917" s="1">
        <v>51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69</v>
      </c>
      <c r="W917" s="1">
        <v>0</v>
      </c>
      <c r="X917" s="1">
        <v>0</v>
      </c>
      <c r="Y917" s="1">
        <v>50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 t="s">
        <v>1355</v>
      </c>
    </row>
    <row r="918" spans="1:54" x14ac:dyDescent="0.25">
      <c r="A918" s="1">
        <v>25352</v>
      </c>
      <c r="B918" s="1" t="s">
        <v>1210</v>
      </c>
      <c r="C918" s="1">
        <v>65155889</v>
      </c>
      <c r="D918" s="1" t="s">
        <v>1369</v>
      </c>
      <c r="E918" s="1" t="s">
        <v>885</v>
      </c>
      <c r="F918" s="1" t="s">
        <v>1302</v>
      </c>
      <c r="G918" s="27">
        <v>0.82466567607726593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85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70</v>
      </c>
      <c r="AJ918" s="1">
        <v>0</v>
      </c>
      <c r="AK918" s="1">
        <v>0</v>
      </c>
      <c r="AL918" s="1">
        <v>77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124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 t="s">
        <v>1355</v>
      </c>
    </row>
    <row r="919" spans="1:54" x14ac:dyDescent="0.25">
      <c r="A919" s="1">
        <v>25368</v>
      </c>
      <c r="B919" s="1" t="s">
        <v>1211</v>
      </c>
      <c r="C919" s="1">
        <v>74805100</v>
      </c>
      <c r="D919" s="1" t="s">
        <v>1369</v>
      </c>
      <c r="E919" s="1" t="s">
        <v>789</v>
      </c>
      <c r="F919" s="1" t="s">
        <v>1302</v>
      </c>
      <c r="G919" s="27">
        <v>0.84463894967177244</v>
      </c>
      <c r="H919" s="1">
        <v>0</v>
      </c>
      <c r="I919" s="1">
        <v>0</v>
      </c>
      <c r="J919" s="1">
        <v>0</v>
      </c>
      <c r="K919" s="1">
        <v>0</v>
      </c>
      <c r="L919" s="1">
        <v>78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83</v>
      </c>
      <c r="AJ919" s="1">
        <v>0</v>
      </c>
      <c r="AK919" s="1">
        <v>0</v>
      </c>
      <c r="AL919" s="1">
        <v>63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 t="s">
        <v>1355</v>
      </c>
    </row>
    <row r="920" spans="1:54" x14ac:dyDescent="0.25">
      <c r="A920" s="1">
        <v>25387</v>
      </c>
      <c r="B920" s="1" t="s">
        <v>1212</v>
      </c>
      <c r="C920" s="1">
        <v>65142918</v>
      </c>
      <c r="D920" s="1" t="s">
        <v>1369</v>
      </c>
      <c r="E920" s="1" t="s">
        <v>822</v>
      </c>
      <c r="F920" s="1" t="s">
        <v>1302</v>
      </c>
      <c r="G920" s="27">
        <v>0.82730263157894735</v>
      </c>
      <c r="H920" s="1">
        <v>0</v>
      </c>
      <c r="I920" s="1">
        <v>0</v>
      </c>
      <c r="J920" s="1">
        <v>0</v>
      </c>
      <c r="K920" s="1">
        <v>0</v>
      </c>
      <c r="L920" s="1">
        <v>149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60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 t="s">
        <v>1355</v>
      </c>
    </row>
    <row r="921" spans="1:54" x14ac:dyDescent="0.25">
      <c r="A921" s="1">
        <v>25396</v>
      </c>
      <c r="B921" s="1" t="s">
        <v>1213</v>
      </c>
      <c r="C921" s="1">
        <v>65116361</v>
      </c>
      <c r="D921" s="1" t="s">
        <v>1369</v>
      </c>
      <c r="E921" s="1" t="s">
        <v>827</v>
      </c>
      <c r="F921" s="1" t="s">
        <v>1302</v>
      </c>
      <c r="G921" s="27">
        <v>0.86561264822134387</v>
      </c>
      <c r="H921" s="1">
        <v>0</v>
      </c>
      <c r="I921" s="1">
        <v>104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75</v>
      </c>
      <c r="Z921" s="1">
        <v>0</v>
      </c>
      <c r="AA921" s="1">
        <v>0</v>
      </c>
      <c r="AB921" s="1">
        <v>75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82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 t="s">
        <v>1355</v>
      </c>
    </row>
    <row r="922" spans="1:54" x14ac:dyDescent="0.25">
      <c r="A922" s="1">
        <v>25418</v>
      </c>
      <c r="B922" s="1" t="s">
        <v>1214</v>
      </c>
      <c r="C922" s="1">
        <v>71657300</v>
      </c>
      <c r="D922" s="1" t="s">
        <v>1369</v>
      </c>
      <c r="E922" s="1" t="s">
        <v>856</v>
      </c>
      <c r="F922" s="1" t="s">
        <v>1302</v>
      </c>
      <c r="G922" s="27">
        <v>0.93525179856115104</v>
      </c>
      <c r="H922" s="1">
        <v>0</v>
      </c>
      <c r="I922" s="1">
        <v>51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66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74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 t="s">
        <v>1353</v>
      </c>
    </row>
    <row r="923" spans="1:54" x14ac:dyDescent="0.25">
      <c r="A923" s="1">
        <v>25448</v>
      </c>
      <c r="B923" s="1" t="s">
        <v>1215</v>
      </c>
      <c r="C923" s="1">
        <v>65018542</v>
      </c>
      <c r="D923" s="1" t="s">
        <v>1369</v>
      </c>
      <c r="E923" s="1" t="s">
        <v>887</v>
      </c>
      <c r="F923" s="1" t="s">
        <v>1302</v>
      </c>
      <c r="G923" s="27">
        <v>0.86842105263157898</v>
      </c>
      <c r="H923" s="1">
        <v>25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75</v>
      </c>
      <c r="Y923" s="1">
        <v>70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59</v>
      </c>
      <c r="AR923" s="1">
        <v>0</v>
      </c>
      <c r="AS923" s="1">
        <v>0</v>
      </c>
      <c r="AT923" s="1">
        <v>110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 t="s">
        <v>1355</v>
      </c>
    </row>
    <row r="924" spans="1:54" x14ac:dyDescent="0.25">
      <c r="A924" s="1">
        <v>25450</v>
      </c>
      <c r="B924" s="1" t="s">
        <v>1216</v>
      </c>
      <c r="C924" s="1">
        <v>65154967</v>
      </c>
      <c r="D924" s="1" t="s">
        <v>1369</v>
      </c>
      <c r="E924" s="1" t="s">
        <v>843</v>
      </c>
      <c r="F924" s="1" t="s">
        <v>1302</v>
      </c>
      <c r="G924" s="27">
        <v>0.75</v>
      </c>
      <c r="H924" s="1">
        <v>0</v>
      </c>
      <c r="I924" s="1">
        <v>0</v>
      </c>
      <c r="J924" s="1">
        <v>0</v>
      </c>
      <c r="K924" s="1">
        <v>0</v>
      </c>
      <c r="L924" s="1">
        <v>29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 t="s">
        <v>1355</v>
      </c>
    </row>
    <row r="925" spans="1:54" x14ac:dyDescent="0.25">
      <c r="A925" s="1">
        <v>25458</v>
      </c>
      <c r="B925" s="1" t="s">
        <v>1217</v>
      </c>
      <c r="C925" s="1">
        <v>65154739</v>
      </c>
      <c r="D925" s="1" t="s">
        <v>1369</v>
      </c>
      <c r="E925" s="1" t="s">
        <v>682</v>
      </c>
      <c r="F925" s="1" t="s">
        <v>1302</v>
      </c>
      <c r="G925" s="27">
        <v>0.89492753623188404</v>
      </c>
      <c r="H925" s="1">
        <v>0</v>
      </c>
      <c r="I925" s="1">
        <v>0</v>
      </c>
      <c r="J925" s="1">
        <v>0</v>
      </c>
      <c r="K925" s="1">
        <v>0</v>
      </c>
      <c r="L925" s="1">
        <v>138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86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 t="s">
        <v>1355</v>
      </c>
    </row>
    <row r="926" spans="1:54" x14ac:dyDescent="0.25">
      <c r="A926" s="1">
        <v>25475</v>
      </c>
      <c r="B926" s="1" t="s">
        <v>1218</v>
      </c>
      <c r="C926" s="1">
        <v>65034674</v>
      </c>
      <c r="D926" s="1" t="s">
        <v>1369</v>
      </c>
      <c r="E926" s="1" t="s">
        <v>843</v>
      </c>
      <c r="F926" s="1" t="s">
        <v>1302</v>
      </c>
      <c r="G926" s="27">
        <v>0.88082901554404147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32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 t="s">
        <v>1355</v>
      </c>
    </row>
    <row r="927" spans="1:54" x14ac:dyDescent="0.25">
      <c r="A927" s="1">
        <v>25496</v>
      </c>
      <c r="B927" s="1" t="s">
        <v>1219</v>
      </c>
      <c r="C927" s="1">
        <v>65143021</v>
      </c>
      <c r="D927" s="1" t="s">
        <v>1369</v>
      </c>
      <c r="E927" s="1" t="s">
        <v>909</v>
      </c>
      <c r="F927" s="1" t="s">
        <v>1302</v>
      </c>
      <c r="G927" s="27">
        <v>0.87899543378995437</v>
      </c>
      <c r="H927" s="1">
        <v>0</v>
      </c>
      <c r="I927" s="1">
        <v>177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171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131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168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 t="s">
        <v>1354</v>
      </c>
    </row>
    <row r="928" spans="1:54" x14ac:dyDescent="0.25">
      <c r="A928" s="1">
        <v>25523</v>
      </c>
      <c r="B928" s="1" t="s">
        <v>1220</v>
      </c>
      <c r="C928" s="1">
        <v>74805100</v>
      </c>
      <c r="D928" s="1" t="s">
        <v>1369</v>
      </c>
      <c r="E928" s="1" t="s">
        <v>843</v>
      </c>
      <c r="F928" s="1" t="s">
        <v>1302</v>
      </c>
      <c r="G928" s="27">
        <v>0.95876288659793818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65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63</v>
      </c>
      <c r="AJ928" s="1">
        <v>0</v>
      </c>
      <c r="AK928" s="1">
        <v>0</v>
      </c>
      <c r="AL928" s="1">
        <v>57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 t="s">
        <v>1353</v>
      </c>
    </row>
    <row r="929" spans="1:54" x14ac:dyDescent="0.25">
      <c r="A929" s="1">
        <v>25615</v>
      </c>
      <c r="B929" s="1" t="s">
        <v>1223</v>
      </c>
      <c r="C929" s="1">
        <v>65155519</v>
      </c>
      <c r="D929" s="1" t="s">
        <v>1369</v>
      </c>
      <c r="E929" s="1" t="s">
        <v>843</v>
      </c>
      <c r="F929" s="1" t="s">
        <v>1302</v>
      </c>
      <c r="G929" s="27">
        <v>0.95480225988700562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29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 t="s">
        <v>1355</v>
      </c>
    </row>
    <row r="930" spans="1:54" x14ac:dyDescent="0.25">
      <c r="A930" s="1">
        <v>25645</v>
      </c>
      <c r="B930" s="1" t="s">
        <v>1224</v>
      </c>
      <c r="C930" s="1">
        <v>65154863</v>
      </c>
      <c r="D930" s="1" t="s">
        <v>1369</v>
      </c>
      <c r="E930" s="1" t="s">
        <v>767</v>
      </c>
      <c r="F930" s="1" t="s">
        <v>1302</v>
      </c>
      <c r="G930" s="27">
        <v>0.88037928519328956</v>
      </c>
      <c r="H930" s="1">
        <v>0</v>
      </c>
      <c r="I930" s="1">
        <v>0</v>
      </c>
      <c r="J930" s="1">
        <v>0</v>
      </c>
      <c r="K930" s="1">
        <v>0</v>
      </c>
      <c r="L930" s="1">
        <v>176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 t="s">
        <v>1355</v>
      </c>
    </row>
    <row r="931" spans="1:54" x14ac:dyDescent="0.25">
      <c r="A931" s="1">
        <v>25671</v>
      </c>
      <c r="B931" s="1" t="s">
        <v>1225</v>
      </c>
      <c r="C931" s="1">
        <v>65144987</v>
      </c>
      <c r="D931" s="1" t="s">
        <v>1369</v>
      </c>
      <c r="E931" s="1" t="s">
        <v>752</v>
      </c>
      <c r="F931" s="1" t="s">
        <v>1302</v>
      </c>
      <c r="G931" s="27">
        <v>0.97247706422018354</v>
      </c>
      <c r="H931" s="1">
        <v>0</v>
      </c>
      <c r="I931" s="1">
        <v>0</v>
      </c>
      <c r="J931" s="1">
        <v>0</v>
      </c>
      <c r="K931" s="1">
        <v>0</v>
      </c>
      <c r="L931" s="1">
        <v>25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16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 t="s">
        <v>1355</v>
      </c>
    </row>
    <row r="932" spans="1:54" x14ac:dyDescent="0.25">
      <c r="A932" s="1">
        <v>25779</v>
      </c>
      <c r="B932" s="1" t="s">
        <v>1227</v>
      </c>
      <c r="C932" s="1">
        <v>74805100</v>
      </c>
      <c r="D932" s="1" t="s">
        <v>1369</v>
      </c>
      <c r="E932" s="1" t="s">
        <v>752</v>
      </c>
      <c r="F932" s="1" t="s">
        <v>1302</v>
      </c>
      <c r="G932" s="27">
        <v>0.93137254901960786</v>
      </c>
      <c r="H932" s="1">
        <v>0</v>
      </c>
      <c r="I932" s="1">
        <v>0</v>
      </c>
      <c r="J932" s="1">
        <v>0</v>
      </c>
      <c r="K932" s="1">
        <v>0</v>
      </c>
      <c r="L932" s="1">
        <v>72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54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67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 t="s">
        <v>1354</v>
      </c>
    </row>
    <row r="933" spans="1:54" x14ac:dyDescent="0.25">
      <c r="A933" s="1">
        <v>25781</v>
      </c>
      <c r="B933" s="1" t="s">
        <v>1319</v>
      </c>
      <c r="C933" s="1">
        <v>74805100</v>
      </c>
      <c r="D933" s="1" t="s">
        <v>1369</v>
      </c>
      <c r="E933" s="1" t="s">
        <v>843</v>
      </c>
      <c r="F933" s="1" t="s">
        <v>1302</v>
      </c>
      <c r="G933" s="27">
        <v>0.62761506276150625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71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 t="s">
        <v>1355</v>
      </c>
    </row>
    <row r="934" spans="1:54" x14ac:dyDescent="0.25">
      <c r="A934" s="1">
        <v>25783</v>
      </c>
      <c r="B934" s="1" t="s">
        <v>1228</v>
      </c>
      <c r="C934" s="1">
        <v>74805100</v>
      </c>
      <c r="D934" s="1" t="s">
        <v>1369</v>
      </c>
      <c r="E934" s="1" t="s">
        <v>737</v>
      </c>
      <c r="F934" s="1" t="s">
        <v>1302</v>
      </c>
      <c r="G934" s="27">
        <v>0.93129770992366412</v>
      </c>
      <c r="H934" s="1">
        <v>0</v>
      </c>
      <c r="I934" s="1">
        <v>0</v>
      </c>
      <c r="J934" s="1">
        <v>0</v>
      </c>
      <c r="K934" s="1">
        <v>0</v>
      </c>
      <c r="L934" s="1">
        <v>68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 t="s">
        <v>1353</v>
      </c>
    </row>
    <row r="935" spans="1:54" x14ac:dyDescent="0.25">
      <c r="A935" s="1">
        <v>25790</v>
      </c>
      <c r="B935" s="1" t="s">
        <v>1229</v>
      </c>
      <c r="C935" s="1">
        <v>65112458</v>
      </c>
      <c r="D935" s="1" t="s">
        <v>1369</v>
      </c>
      <c r="E935" s="1" t="s">
        <v>789</v>
      </c>
      <c r="F935" s="1" t="s">
        <v>1302</v>
      </c>
      <c r="G935" s="27">
        <v>0.87586206896551722</v>
      </c>
      <c r="H935" s="1">
        <v>0</v>
      </c>
      <c r="I935" s="1">
        <v>63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 t="s">
        <v>1355</v>
      </c>
    </row>
    <row r="936" spans="1:54" x14ac:dyDescent="0.25">
      <c r="A936" s="1">
        <v>25824</v>
      </c>
      <c r="B936" s="1" t="s">
        <v>1230</v>
      </c>
      <c r="C936" s="1">
        <v>70912300</v>
      </c>
      <c r="D936" s="1" t="s">
        <v>1369</v>
      </c>
      <c r="E936" s="1" t="s">
        <v>752</v>
      </c>
      <c r="F936" s="1" t="s">
        <v>1302</v>
      </c>
      <c r="G936" s="27">
        <v>0.92438271604938271</v>
      </c>
      <c r="H936" s="1">
        <v>0</v>
      </c>
      <c r="I936" s="1">
        <v>0</v>
      </c>
      <c r="J936" s="1">
        <v>0</v>
      </c>
      <c r="K936" s="1">
        <v>0</v>
      </c>
      <c r="L936" s="1">
        <v>140</v>
      </c>
      <c r="M936" s="1">
        <v>0</v>
      </c>
      <c r="N936" s="1">
        <v>0</v>
      </c>
      <c r="O936" s="1">
        <v>0</v>
      </c>
      <c r="P936" s="1">
        <v>0</v>
      </c>
      <c r="Q936" s="1">
        <v>78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86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 t="s">
        <v>1355</v>
      </c>
    </row>
    <row r="937" spans="1:54" x14ac:dyDescent="0.25">
      <c r="A937" s="1">
        <v>25853</v>
      </c>
      <c r="B937" s="1" t="s">
        <v>1231</v>
      </c>
      <c r="C937" s="1">
        <v>65154196</v>
      </c>
      <c r="D937" s="1" t="s">
        <v>1369</v>
      </c>
      <c r="E937" s="1" t="s">
        <v>822</v>
      </c>
      <c r="F937" s="1" t="s">
        <v>1302</v>
      </c>
      <c r="G937" s="27">
        <v>0.84</v>
      </c>
      <c r="H937" s="1">
        <v>0</v>
      </c>
      <c r="I937" s="1">
        <v>91</v>
      </c>
      <c r="J937" s="1">
        <v>0</v>
      </c>
      <c r="K937" s="1">
        <v>0</v>
      </c>
      <c r="L937" s="1">
        <v>39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74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66</v>
      </c>
      <c r="AT937" s="1">
        <v>74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 t="s">
        <v>1355</v>
      </c>
    </row>
    <row r="938" spans="1:54" x14ac:dyDescent="0.25">
      <c r="A938" s="1">
        <v>25926</v>
      </c>
      <c r="B938" s="1" t="s">
        <v>1232</v>
      </c>
      <c r="C938" s="1">
        <v>65147911</v>
      </c>
      <c r="D938" s="1" t="s">
        <v>1369</v>
      </c>
      <c r="E938" s="1" t="s">
        <v>838</v>
      </c>
      <c r="F938" s="1" t="s">
        <v>1302</v>
      </c>
      <c r="G938" s="27">
        <v>0.85849056603773588</v>
      </c>
      <c r="H938" s="1">
        <v>0</v>
      </c>
      <c r="I938" s="1">
        <v>0</v>
      </c>
      <c r="J938" s="1">
        <v>0</v>
      </c>
      <c r="K938" s="1">
        <v>0</v>
      </c>
      <c r="L938" s="1">
        <v>85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 t="s">
        <v>1355</v>
      </c>
    </row>
    <row r="939" spans="1:54" x14ac:dyDescent="0.25">
      <c r="A939" s="1">
        <v>25929</v>
      </c>
      <c r="B939" s="1" t="s">
        <v>1233</v>
      </c>
      <c r="C939" s="1">
        <v>65080020</v>
      </c>
      <c r="D939" s="1" t="s">
        <v>1369</v>
      </c>
      <c r="E939" s="1" t="s">
        <v>822</v>
      </c>
      <c r="F939" s="1" t="s">
        <v>1302</v>
      </c>
      <c r="G939" s="27">
        <v>0.86159169550173009</v>
      </c>
      <c r="H939" s="1">
        <v>0</v>
      </c>
      <c r="I939" s="1">
        <v>0</v>
      </c>
      <c r="J939" s="1">
        <v>0</v>
      </c>
      <c r="K939" s="1">
        <v>0</v>
      </c>
      <c r="L939" s="1">
        <v>78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61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 t="s">
        <v>1353</v>
      </c>
    </row>
    <row r="940" spans="1:54" x14ac:dyDescent="0.25">
      <c r="A940" s="1">
        <v>25950</v>
      </c>
      <c r="B940" s="1" t="s">
        <v>1234</v>
      </c>
      <c r="C940" s="1">
        <v>65127808</v>
      </c>
      <c r="D940" s="1" t="s">
        <v>1369</v>
      </c>
      <c r="E940" s="1" t="s">
        <v>727</v>
      </c>
      <c r="F940" s="1" t="s">
        <v>1302</v>
      </c>
      <c r="G940" s="27">
        <v>0.82634730538922152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22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47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 t="s">
        <v>1355</v>
      </c>
    </row>
    <row r="941" spans="1:54" x14ac:dyDescent="0.25">
      <c r="A941" s="1">
        <v>25960</v>
      </c>
      <c r="B941" s="1" t="s">
        <v>1235</v>
      </c>
      <c r="C941" s="1">
        <v>70925500</v>
      </c>
      <c r="D941" s="1" t="s">
        <v>1369</v>
      </c>
      <c r="E941" s="1" t="s">
        <v>856</v>
      </c>
      <c r="F941" s="1" t="s">
        <v>1301</v>
      </c>
      <c r="G941" s="27">
        <v>0.92481203007518797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42</v>
      </c>
      <c r="AE941" s="1">
        <v>75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 t="s">
        <v>1352</v>
      </c>
    </row>
    <row r="942" spans="1:54" x14ac:dyDescent="0.25">
      <c r="A942" s="1">
        <v>25988</v>
      </c>
      <c r="B942" s="1" t="s">
        <v>1236</v>
      </c>
      <c r="C942" s="1">
        <v>74805100</v>
      </c>
      <c r="D942" s="1" t="s">
        <v>1369</v>
      </c>
      <c r="E942" s="1" t="s">
        <v>822</v>
      </c>
      <c r="F942" s="1" t="s">
        <v>1302</v>
      </c>
      <c r="G942" s="27">
        <v>0.94299287410926369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71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70</v>
      </c>
      <c r="AJ942" s="1">
        <v>0</v>
      </c>
      <c r="AK942" s="1">
        <v>0</v>
      </c>
      <c r="AL942" s="1">
        <v>68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 t="s">
        <v>1355</v>
      </c>
    </row>
    <row r="943" spans="1:54" x14ac:dyDescent="0.25">
      <c r="A943" s="1">
        <v>25995</v>
      </c>
      <c r="B943" s="1" t="s">
        <v>1237</v>
      </c>
      <c r="C943" s="1">
        <v>65092524</v>
      </c>
      <c r="D943" s="1" t="s">
        <v>1369</v>
      </c>
      <c r="E943" s="1" t="s">
        <v>771</v>
      </c>
      <c r="F943" s="1" t="s">
        <v>1302</v>
      </c>
      <c r="G943" s="27">
        <v>0.9427480916030534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82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45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69</v>
      </c>
      <c r="AS943" s="1">
        <v>63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 t="s">
        <v>1355</v>
      </c>
    </row>
    <row r="944" spans="1:54" x14ac:dyDescent="0.25">
      <c r="A944" s="1">
        <v>26037</v>
      </c>
      <c r="B944" s="1" t="s">
        <v>1238</v>
      </c>
      <c r="C944" s="1">
        <v>69255200</v>
      </c>
      <c r="D944" s="1" t="s">
        <v>1369</v>
      </c>
      <c r="E944" s="1" t="s">
        <v>951</v>
      </c>
      <c r="F944" s="1" t="s">
        <v>1301</v>
      </c>
      <c r="G944" s="27">
        <v>0.88721804511278191</v>
      </c>
      <c r="H944" s="1">
        <v>0</v>
      </c>
      <c r="I944" s="1">
        <v>0</v>
      </c>
      <c r="J944" s="1">
        <v>0</v>
      </c>
      <c r="K944" s="1">
        <v>0</v>
      </c>
      <c r="L944" s="1">
        <v>51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55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77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 t="s">
        <v>1355</v>
      </c>
    </row>
    <row r="945" spans="1:54" x14ac:dyDescent="0.25">
      <c r="A945" s="1">
        <v>26084</v>
      </c>
      <c r="B945" s="1" t="s">
        <v>1239</v>
      </c>
      <c r="C945" s="1">
        <v>65155882</v>
      </c>
      <c r="D945" s="1" t="s">
        <v>1369</v>
      </c>
      <c r="E945" s="1" t="s">
        <v>819</v>
      </c>
      <c r="F945" s="1" t="s">
        <v>1302</v>
      </c>
      <c r="G945" s="27">
        <v>0.94690265486725667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42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 t="s">
        <v>1355</v>
      </c>
    </row>
    <row r="946" spans="1:54" x14ac:dyDescent="0.25">
      <c r="A946" s="1">
        <v>26157</v>
      </c>
      <c r="B946" s="1" t="s">
        <v>1316</v>
      </c>
      <c r="C946" s="1">
        <v>70954200</v>
      </c>
      <c r="D946" s="1" t="s">
        <v>1369</v>
      </c>
      <c r="E946" s="1" t="s">
        <v>838</v>
      </c>
      <c r="F946" s="1" t="s">
        <v>1301</v>
      </c>
      <c r="G946" s="27">
        <v>0.91279069767441856</v>
      </c>
      <c r="H946" s="1">
        <v>0</v>
      </c>
      <c r="I946" s="1">
        <v>0</v>
      </c>
      <c r="J946" s="1">
        <v>0</v>
      </c>
      <c r="K946" s="1">
        <v>0</v>
      </c>
      <c r="L946" s="1">
        <v>60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 t="s">
        <v>1355</v>
      </c>
    </row>
    <row r="947" spans="1:54" x14ac:dyDescent="0.25">
      <c r="A947" s="1">
        <v>26168</v>
      </c>
      <c r="B947" s="1" t="s">
        <v>1240</v>
      </c>
      <c r="C947" s="1">
        <v>65154388</v>
      </c>
      <c r="D947" s="1" t="s">
        <v>1369</v>
      </c>
      <c r="E947" s="1" t="s">
        <v>822</v>
      </c>
      <c r="F947" s="1" t="s">
        <v>1302</v>
      </c>
      <c r="G947" s="27">
        <v>0.8673139158576052</v>
      </c>
      <c r="H947" s="1">
        <v>0</v>
      </c>
      <c r="I947" s="1">
        <v>24</v>
      </c>
      <c r="J947" s="1">
        <v>0</v>
      </c>
      <c r="K947" s="1">
        <v>0</v>
      </c>
      <c r="L947" s="1">
        <v>39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35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 t="s">
        <v>1355</v>
      </c>
    </row>
    <row r="948" spans="1:54" x14ac:dyDescent="0.25">
      <c r="A948" s="1">
        <v>26219</v>
      </c>
      <c r="B948" s="1" t="s">
        <v>1241</v>
      </c>
      <c r="C948" s="1">
        <v>65155171</v>
      </c>
      <c r="D948" s="1" t="s">
        <v>1369</v>
      </c>
      <c r="E948" s="1" t="s">
        <v>819</v>
      </c>
      <c r="F948" s="1" t="s">
        <v>1302</v>
      </c>
      <c r="G948" s="27">
        <v>0.92198581560283688</v>
      </c>
      <c r="H948" s="1">
        <v>0</v>
      </c>
      <c r="I948" s="1">
        <v>36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29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 t="s">
        <v>1355</v>
      </c>
    </row>
    <row r="949" spans="1:54" x14ac:dyDescent="0.25">
      <c r="A949" s="1">
        <v>26292</v>
      </c>
      <c r="B949" s="1" t="s">
        <v>1242</v>
      </c>
      <c r="C949" s="1">
        <v>70933700</v>
      </c>
      <c r="D949" s="1" t="s">
        <v>1369</v>
      </c>
      <c r="E949" s="1" t="s">
        <v>727</v>
      </c>
      <c r="F949" s="1" t="s">
        <v>1301</v>
      </c>
      <c r="G949" s="27">
        <v>0.892578125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83</v>
      </c>
      <c r="AM949" s="1">
        <v>0</v>
      </c>
      <c r="AN949" s="1">
        <v>0</v>
      </c>
      <c r="AO949" s="1">
        <v>0</v>
      </c>
      <c r="AP949" s="1">
        <v>36</v>
      </c>
      <c r="AQ949" s="1">
        <v>0</v>
      </c>
      <c r="AR949" s="1">
        <v>46</v>
      </c>
      <c r="AS949" s="1">
        <v>46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 t="s">
        <v>1352</v>
      </c>
    </row>
    <row r="950" spans="1:54" x14ac:dyDescent="0.25">
      <c r="A950" s="1">
        <v>26303</v>
      </c>
      <c r="B950" s="1" t="s">
        <v>1243</v>
      </c>
      <c r="C950" s="1">
        <v>75946070</v>
      </c>
      <c r="D950" s="1" t="s">
        <v>1369</v>
      </c>
      <c r="E950" s="1" t="s">
        <v>812</v>
      </c>
      <c r="F950" s="1" t="s">
        <v>1302</v>
      </c>
      <c r="G950" s="27">
        <v>0.953125</v>
      </c>
      <c r="H950" s="1">
        <v>0</v>
      </c>
      <c r="I950" s="1">
        <v>0</v>
      </c>
      <c r="J950" s="1">
        <v>0</v>
      </c>
      <c r="K950" s="1">
        <v>0</v>
      </c>
      <c r="L950" s="1">
        <v>62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 t="s">
        <v>1355</v>
      </c>
    </row>
    <row r="951" spans="1:54" x14ac:dyDescent="0.25">
      <c r="A951" s="1">
        <v>26365</v>
      </c>
      <c r="B951" s="1" t="s">
        <v>1337</v>
      </c>
      <c r="C951" s="1">
        <v>74805100</v>
      </c>
      <c r="D951" s="1" t="s">
        <v>1369</v>
      </c>
      <c r="E951" s="1" t="s">
        <v>909</v>
      </c>
      <c r="F951" s="1" t="s">
        <v>1302</v>
      </c>
      <c r="G951" s="27">
        <v>0.83585313174946008</v>
      </c>
      <c r="H951" s="1">
        <v>0</v>
      </c>
      <c r="I951" s="1">
        <v>0</v>
      </c>
      <c r="J951" s="1">
        <v>0</v>
      </c>
      <c r="K951" s="1">
        <v>0</v>
      </c>
      <c r="L951" s="1">
        <v>78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77</v>
      </c>
      <c r="AJ951" s="1">
        <v>0</v>
      </c>
      <c r="AK951" s="1">
        <v>0</v>
      </c>
      <c r="AL951" s="1">
        <v>76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 t="s">
        <v>1355</v>
      </c>
    </row>
    <row r="952" spans="1:54" x14ac:dyDescent="0.25">
      <c r="A952" s="1">
        <v>26372</v>
      </c>
      <c r="B952" s="1" t="s">
        <v>1244</v>
      </c>
      <c r="C952" s="1">
        <v>65366850</v>
      </c>
      <c r="D952" s="1" t="s">
        <v>1369</v>
      </c>
      <c r="E952" s="1" t="s">
        <v>769</v>
      </c>
      <c r="F952" s="1" t="s">
        <v>1302</v>
      </c>
      <c r="G952" s="27">
        <v>0.94881889763779526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64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 t="s">
        <v>1355</v>
      </c>
    </row>
    <row r="953" spans="1:54" x14ac:dyDescent="0.25">
      <c r="A953" s="1">
        <v>26384</v>
      </c>
      <c r="B953" s="1" t="s">
        <v>1245</v>
      </c>
      <c r="C953" s="1">
        <v>65117808</v>
      </c>
      <c r="D953" s="1" t="s">
        <v>1369</v>
      </c>
      <c r="E953" s="1" t="s">
        <v>771</v>
      </c>
      <c r="F953" s="1" t="s">
        <v>1302</v>
      </c>
      <c r="G953" s="27">
        <v>0.92307692307692313</v>
      </c>
      <c r="H953" s="1">
        <v>0</v>
      </c>
      <c r="I953" s="1">
        <v>0</v>
      </c>
      <c r="J953" s="1">
        <v>0</v>
      </c>
      <c r="K953" s="1">
        <v>0</v>
      </c>
      <c r="L953" s="1">
        <v>33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42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 t="s">
        <v>1353</v>
      </c>
    </row>
    <row r="954" spans="1:54" x14ac:dyDescent="0.25">
      <c r="A954" s="1">
        <v>26466</v>
      </c>
      <c r="B954" s="1" t="s">
        <v>1246</v>
      </c>
      <c r="C954" s="1">
        <v>82648400</v>
      </c>
      <c r="D954" s="1" t="s">
        <v>1369</v>
      </c>
      <c r="E954" s="1" t="s">
        <v>856</v>
      </c>
      <c r="F954" s="1" t="s">
        <v>1302</v>
      </c>
      <c r="G954" s="27">
        <v>0.92663476874003192</v>
      </c>
      <c r="H954" s="1">
        <v>0</v>
      </c>
      <c r="I954" s="1">
        <v>64</v>
      </c>
      <c r="J954" s="1">
        <v>0</v>
      </c>
      <c r="K954" s="1">
        <v>0</v>
      </c>
      <c r="L954" s="1">
        <v>74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77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 t="s">
        <v>1355</v>
      </c>
    </row>
    <row r="955" spans="1:54" x14ac:dyDescent="0.25">
      <c r="A955" s="1">
        <v>26501</v>
      </c>
      <c r="B955" s="1" t="s">
        <v>918</v>
      </c>
      <c r="C955" s="1">
        <v>62000650</v>
      </c>
      <c r="D955" s="1" t="s">
        <v>1369</v>
      </c>
      <c r="E955" s="1" t="s">
        <v>760</v>
      </c>
      <c r="F955" s="1" t="s">
        <v>1303</v>
      </c>
      <c r="G955" s="27">
        <v>0.9240196078431373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52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33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 t="s">
        <v>1349</v>
      </c>
    </row>
    <row r="956" spans="1:54" x14ac:dyDescent="0.25">
      <c r="A956" s="1">
        <v>31037</v>
      </c>
      <c r="B956" s="1" t="s">
        <v>1248</v>
      </c>
      <c r="C956" s="1">
        <v>70931100</v>
      </c>
      <c r="D956" s="1" t="s">
        <v>1369</v>
      </c>
      <c r="E956" s="1" t="s">
        <v>819</v>
      </c>
      <c r="F956" s="1" t="s">
        <v>1301</v>
      </c>
      <c r="G956" s="27">
        <v>0.81415929203539827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163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90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 t="s">
        <v>1355</v>
      </c>
    </row>
    <row r="957" spans="1:54" x14ac:dyDescent="0.25">
      <c r="A957" s="1">
        <v>31065</v>
      </c>
      <c r="B957" s="1" t="s">
        <v>1249</v>
      </c>
      <c r="C957" s="1">
        <v>71309800</v>
      </c>
      <c r="D957" s="1" t="s">
        <v>1369</v>
      </c>
      <c r="E957" s="1" t="s">
        <v>789</v>
      </c>
      <c r="F957" s="1" t="s">
        <v>1301</v>
      </c>
      <c r="G957" s="27">
        <v>0.73003802281368824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81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 t="s">
        <v>1352</v>
      </c>
    </row>
    <row r="958" spans="1:54" x14ac:dyDescent="0.25">
      <c r="A958" s="1">
        <v>31080</v>
      </c>
      <c r="B958" s="1" t="s">
        <v>1250</v>
      </c>
      <c r="C958" s="1">
        <v>65143861</v>
      </c>
      <c r="D958" s="1" t="s">
        <v>1369</v>
      </c>
      <c r="E958" s="1" t="s">
        <v>843</v>
      </c>
      <c r="F958" s="1" t="s">
        <v>1302</v>
      </c>
      <c r="G958" s="27">
        <v>0.88995215311004783</v>
      </c>
      <c r="H958" s="1">
        <v>0</v>
      </c>
      <c r="I958" s="1">
        <v>0</v>
      </c>
      <c r="J958" s="1">
        <v>0</v>
      </c>
      <c r="K958" s="1">
        <v>0</v>
      </c>
      <c r="L958" s="1">
        <v>42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29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 t="s">
        <v>1355</v>
      </c>
    </row>
    <row r="959" spans="1:54" x14ac:dyDescent="0.25">
      <c r="A959" s="1">
        <v>31116</v>
      </c>
      <c r="B959" s="1" t="s">
        <v>1252</v>
      </c>
      <c r="C959" s="1">
        <v>71458700</v>
      </c>
      <c r="D959" s="1" t="s">
        <v>1372</v>
      </c>
      <c r="E959" s="1" t="s">
        <v>364</v>
      </c>
      <c r="F959" s="1" t="s">
        <v>1302</v>
      </c>
      <c r="G959" s="27">
        <v>0.88938053097345138</v>
      </c>
      <c r="H959" s="1">
        <v>0</v>
      </c>
      <c r="I959" s="1">
        <v>0</v>
      </c>
      <c r="J959" s="1">
        <v>0</v>
      </c>
      <c r="K959" s="1">
        <v>0</v>
      </c>
      <c r="L959" s="1">
        <v>113</v>
      </c>
      <c r="M959" s="1">
        <v>0</v>
      </c>
      <c r="N959" s="1">
        <v>0</v>
      </c>
      <c r="O959" s="1">
        <v>0</v>
      </c>
      <c r="P959" s="1">
        <v>0</v>
      </c>
      <c r="Q959" s="1">
        <v>51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 t="s">
        <v>1355</v>
      </c>
    </row>
    <row r="960" spans="1:54" x14ac:dyDescent="0.25">
      <c r="A960" s="1">
        <v>31128</v>
      </c>
      <c r="B960" s="1" t="s">
        <v>1253</v>
      </c>
      <c r="C960" s="1">
        <v>69250600</v>
      </c>
      <c r="D960" s="1" t="s">
        <v>1372</v>
      </c>
      <c r="E960" s="1" t="s">
        <v>1254</v>
      </c>
      <c r="F960" s="1" t="s">
        <v>1301</v>
      </c>
      <c r="G960" s="27">
        <v>0.92430278884462147</v>
      </c>
      <c r="H960" s="1">
        <v>0</v>
      </c>
      <c r="I960" s="1">
        <v>0</v>
      </c>
      <c r="J960" s="1">
        <v>0</v>
      </c>
      <c r="K960" s="1">
        <v>0</v>
      </c>
      <c r="L960" s="1">
        <v>30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33</v>
      </c>
      <c r="V960" s="1">
        <v>0</v>
      </c>
      <c r="W960" s="1">
        <v>35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 t="s">
        <v>1355</v>
      </c>
    </row>
    <row r="961" spans="1:54" x14ac:dyDescent="0.25">
      <c r="A961" s="1">
        <v>31153</v>
      </c>
      <c r="B961" s="1" t="s">
        <v>1255</v>
      </c>
      <c r="C961" s="1">
        <v>70931100</v>
      </c>
      <c r="D961" s="1" t="s">
        <v>1369</v>
      </c>
      <c r="E961" s="1" t="s">
        <v>819</v>
      </c>
      <c r="F961" s="1" t="s">
        <v>1301</v>
      </c>
      <c r="G961" s="27">
        <v>0.89405204460966547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40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65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 t="s">
        <v>1355</v>
      </c>
    </row>
    <row r="962" spans="1:54" x14ac:dyDescent="0.25">
      <c r="A962" s="1">
        <v>31278</v>
      </c>
      <c r="B962" s="1" t="s">
        <v>1256</v>
      </c>
      <c r="C962" s="1">
        <v>65152148</v>
      </c>
      <c r="D962" s="1" t="s">
        <v>1369</v>
      </c>
      <c r="E962" s="1" t="s">
        <v>856</v>
      </c>
      <c r="F962" s="1" t="s">
        <v>1302</v>
      </c>
      <c r="G962" s="27">
        <v>0.88</v>
      </c>
      <c r="H962" s="1">
        <v>0</v>
      </c>
      <c r="I962" s="1">
        <v>95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 t="s">
        <v>1352</v>
      </c>
    </row>
    <row r="963" spans="1:54" x14ac:dyDescent="0.25">
      <c r="A963" s="1">
        <v>31345</v>
      </c>
      <c r="B963" s="1" t="s">
        <v>1257</v>
      </c>
      <c r="C963" s="1">
        <v>71102600</v>
      </c>
      <c r="D963" s="1" t="s">
        <v>1359</v>
      </c>
      <c r="E963" s="1" t="s">
        <v>78</v>
      </c>
      <c r="F963" s="1" t="s">
        <v>1301</v>
      </c>
      <c r="G963" s="27">
        <v>0.89743589743589747</v>
      </c>
      <c r="H963" s="1">
        <v>0</v>
      </c>
      <c r="I963" s="1">
        <v>0</v>
      </c>
      <c r="J963" s="1">
        <v>0</v>
      </c>
      <c r="K963" s="1">
        <v>0</v>
      </c>
      <c r="L963" s="1">
        <v>73</v>
      </c>
      <c r="M963" s="1">
        <v>0</v>
      </c>
      <c r="N963" s="1">
        <v>0</v>
      </c>
      <c r="O963" s="1">
        <v>0</v>
      </c>
      <c r="P963" s="1">
        <v>0</v>
      </c>
      <c r="Q963" s="1">
        <v>38</v>
      </c>
      <c r="R963" s="1">
        <v>0</v>
      </c>
      <c r="S963" s="1">
        <v>0</v>
      </c>
      <c r="T963" s="1">
        <v>0</v>
      </c>
      <c r="U963" s="1">
        <v>118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49</v>
      </c>
      <c r="AD963" s="1">
        <v>46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 t="s">
        <v>1355</v>
      </c>
    </row>
    <row r="964" spans="1:54" x14ac:dyDescent="0.25">
      <c r="A964" s="1">
        <v>31388</v>
      </c>
      <c r="B964" s="1" t="s">
        <v>1258</v>
      </c>
      <c r="C964" s="1">
        <v>65093716</v>
      </c>
      <c r="D964" s="1" t="s">
        <v>1369</v>
      </c>
      <c r="E964" s="1" t="s">
        <v>843</v>
      </c>
      <c r="F964" s="1" t="s">
        <v>1302</v>
      </c>
      <c r="G964" s="27">
        <v>0.86092715231788075</v>
      </c>
      <c r="H964" s="1">
        <v>0</v>
      </c>
      <c r="I964" s="1">
        <v>22</v>
      </c>
      <c r="J964" s="1">
        <v>0</v>
      </c>
      <c r="K964" s="1">
        <v>0</v>
      </c>
      <c r="L964" s="1">
        <v>125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 t="s">
        <v>1355</v>
      </c>
    </row>
    <row r="965" spans="1:54" x14ac:dyDescent="0.25">
      <c r="A965" s="1">
        <v>40024</v>
      </c>
      <c r="B965" s="1" t="s">
        <v>1259</v>
      </c>
      <c r="C965" s="1">
        <v>69081400</v>
      </c>
      <c r="D965" s="1" t="s">
        <v>1363</v>
      </c>
      <c r="E965" s="1" t="s">
        <v>260</v>
      </c>
      <c r="F965" s="1" t="s">
        <v>1301</v>
      </c>
      <c r="G965" s="27">
        <v>0.87415730337078656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74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71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 t="s">
        <v>1353</v>
      </c>
    </row>
    <row r="966" spans="1:54" x14ac:dyDescent="0.25">
      <c r="A966" s="1">
        <v>40025</v>
      </c>
      <c r="B966" s="1" t="s">
        <v>1260</v>
      </c>
      <c r="C966" s="1">
        <v>69081300</v>
      </c>
      <c r="D966" s="1" t="s">
        <v>1363</v>
      </c>
      <c r="E966" s="1" t="s">
        <v>262</v>
      </c>
      <c r="F966" s="1" t="s">
        <v>1301</v>
      </c>
      <c r="G966" s="27">
        <v>0.9580152671755725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58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 t="s">
        <v>1355</v>
      </c>
    </row>
    <row r="967" spans="1:54" x14ac:dyDescent="0.25">
      <c r="A967" s="1">
        <v>40029</v>
      </c>
      <c r="B967" s="1" t="s">
        <v>1307</v>
      </c>
      <c r="C967" s="1">
        <v>69040600</v>
      </c>
      <c r="D967" s="1" t="s">
        <v>1361</v>
      </c>
      <c r="E967" s="1" t="s">
        <v>1261</v>
      </c>
      <c r="F967" s="1" t="s">
        <v>1301</v>
      </c>
      <c r="G967" s="27">
        <v>0.92800000000000005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28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 t="s">
        <v>1355</v>
      </c>
    </row>
    <row r="968" spans="1:54" x14ac:dyDescent="0.25">
      <c r="A968" s="1">
        <v>40080</v>
      </c>
      <c r="B968" s="1" t="s">
        <v>1262</v>
      </c>
      <c r="C968" s="1">
        <v>69090700</v>
      </c>
      <c r="D968" s="1" t="s">
        <v>1363</v>
      </c>
      <c r="E968" s="1" t="s">
        <v>1263</v>
      </c>
      <c r="F968" s="1" t="s">
        <v>1301</v>
      </c>
      <c r="G968" s="27">
        <v>0.95481335952848723</v>
      </c>
      <c r="H968" s="1">
        <v>0</v>
      </c>
      <c r="I968" s="1">
        <v>0</v>
      </c>
      <c r="J968" s="1">
        <v>0</v>
      </c>
      <c r="K968" s="1">
        <v>0</v>
      </c>
      <c r="L968" s="1">
        <v>40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 t="s">
        <v>1353</v>
      </c>
    </row>
    <row r="969" spans="1:54" x14ac:dyDescent="0.25">
      <c r="A969" s="1">
        <v>40099</v>
      </c>
      <c r="B969" s="1" t="s">
        <v>1264</v>
      </c>
      <c r="C969" s="1">
        <v>69050300</v>
      </c>
      <c r="D969" s="1" t="s">
        <v>1362</v>
      </c>
      <c r="E969" s="1" t="s">
        <v>1265</v>
      </c>
      <c r="F969" s="1" t="s">
        <v>1301</v>
      </c>
      <c r="G969" s="27">
        <v>0.9349112426035503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47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32</v>
      </c>
      <c r="AZ969" s="1">
        <v>0</v>
      </c>
      <c r="BA969" s="1">
        <v>0</v>
      </c>
      <c r="BB969" s="1" t="s">
        <v>1353</v>
      </c>
    </row>
    <row r="970" spans="1:54" x14ac:dyDescent="0.25">
      <c r="A970" s="1">
        <v>40102</v>
      </c>
      <c r="B970" s="1" t="s">
        <v>1266</v>
      </c>
      <c r="C970" s="1">
        <v>65156355</v>
      </c>
      <c r="D970" s="1" t="s">
        <v>1370</v>
      </c>
      <c r="E970" s="1" t="s">
        <v>589</v>
      </c>
      <c r="F970" s="1" t="s">
        <v>1302</v>
      </c>
      <c r="G970" s="27">
        <v>0.98347107438016534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20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23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 t="s">
        <v>1354</v>
      </c>
    </row>
    <row r="971" spans="1:54" x14ac:dyDescent="0.25">
      <c r="A971" s="1">
        <v>40126</v>
      </c>
      <c r="B971" s="1" t="s">
        <v>1267</v>
      </c>
      <c r="C971" s="1">
        <v>69040700</v>
      </c>
      <c r="D971" s="1" t="s">
        <v>1361</v>
      </c>
      <c r="E971" s="1" t="s">
        <v>130</v>
      </c>
      <c r="F971" s="1" t="s">
        <v>1301</v>
      </c>
      <c r="G971" s="27">
        <v>0.94836956521739135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121</v>
      </c>
      <c r="AA971" s="1">
        <v>0</v>
      </c>
      <c r="AB971" s="1">
        <v>0</v>
      </c>
      <c r="AC971" s="1">
        <v>0</v>
      </c>
      <c r="AD971" s="1">
        <v>0</v>
      </c>
      <c r="AE971" s="1">
        <v>60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 t="s">
        <v>1351</v>
      </c>
    </row>
    <row r="972" spans="1:54" x14ac:dyDescent="0.25">
      <c r="A972" s="1">
        <v>40133</v>
      </c>
      <c r="B972" s="1" t="s">
        <v>1268</v>
      </c>
      <c r="C972" s="1">
        <v>69081200</v>
      </c>
      <c r="D972" s="1" t="s">
        <v>1363</v>
      </c>
      <c r="E972" s="1" t="s">
        <v>264</v>
      </c>
      <c r="F972" s="1" t="s">
        <v>1301</v>
      </c>
      <c r="G972" s="27">
        <v>0.81756196443379714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3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 t="s">
        <v>1354</v>
      </c>
    </row>
    <row r="973" spans="1:54" x14ac:dyDescent="0.25">
      <c r="A973" s="1">
        <v>40208</v>
      </c>
      <c r="B973" s="1" t="s">
        <v>1269</v>
      </c>
      <c r="C973" s="1">
        <v>65115283</v>
      </c>
      <c r="D973" s="1" t="s">
        <v>1361</v>
      </c>
      <c r="E973" s="1" t="s">
        <v>115</v>
      </c>
      <c r="F973" s="1" t="s">
        <v>1302</v>
      </c>
      <c r="G973" s="27">
        <v>0.82352941176470584</v>
      </c>
      <c r="H973" s="1">
        <v>0</v>
      </c>
      <c r="I973" s="1">
        <v>0</v>
      </c>
      <c r="J973" s="1">
        <v>0</v>
      </c>
      <c r="K973" s="1">
        <v>0</v>
      </c>
      <c r="L973" s="1">
        <v>35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 t="s">
        <v>1355</v>
      </c>
    </row>
    <row r="974" spans="1:54" x14ac:dyDescent="0.25">
      <c r="A974" s="1">
        <v>40230</v>
      </c>
      <c r="B974" s="1" t="s">
        <v>1270</v>
      </c>
      <c r="C974" s="1">
        <v>65097239</v>
      </c>
      <c r="D974" s="1" t="s">
        <v>1371</v>
      </c>
      <c r="E974" s="1" t="s">
        <v>60</v>
      </c>
      <c r="F974" s="1" t="s">
        <v>1302</v>
      </c>
      <c r="G974" s="27">
        <v>0.93478260869565222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55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 t="s">
        <v>1353</v>
      </c>
    </row>
    <row r="975" spans="1:54" x14ac:dyDescent="0.25">
      <c r="A975" s="1">
        <v>40256</v>
      </c>
      <c r="B975" s="1" t="s">
        <v>1271</v>
      </c>
      <c r="C975" s="1">
        <v>65064565</v>
      </c>
      <c r="D975" s="1" t="s">
        <v>1366</v>
      </c>
      <c r="E975" s="1" t="s">
        <v>614</v>
      </c>
      <c r="F975" s="1" t="s">
        <v>1302</v>
      </c>
      <c r="G975" s="27">
        <v>0.84521384928716903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76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78</v>
      </c>
      <c r="AZ975" s="1">
        <v>0</v>
      </c>
      <c r="BA975" s="1">
        <v>0</v>
      </c>
      <c r="BB975" s="1" t="s">
        <v>1355</v>
      </c>
    </row>
    <row r="976" spans="1:54" x14ac:dyDescent="0.25">
      <c r="A976" s="1">
        <v>40301</v>
      </c>
      <c r="B976" s="1" t="s">
        <v>1272</v>
      </c>
      <c r="C976" s="1">
        <v>71173100</v>
      </c>
      <c r="D976" s="1" t="s">
        <v>1366</v>
      </c>
      <c r="E976" s="1" t="s">
        <v>649</v>
      </c>
      <c r="F976" s="1" t="s">
        <v>1301</v>
      </c>
      <c r="G976" s="27">
        <v>0.90530303030303028</v>
      </c>
      <c r="H976" s="1">
        <v>0</v>
      </c>
      <c r="I976" s="1">
        <v>0</v>
      </c>
      <c r="J976" s="1">
        <v>0</v>
      </c>
      <c r="K976" s="1">
        <v>0</v>
      </c>
      <c r="L976" s="1">
        <v>63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61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59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66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 t="s">
        <v>1352</v>
      </c>
    </row>
    <row r="977" spans="1:54" x14ac:dyDescent="0.25">
      <c r="A977" s="1">
        <v>40340</v>
      </c>
      <c r="B977" s="1" t="s">
        <v>281</v>
      </c>
      <c r="C977" s="1">
        <v>61999330</v>
      </c>
      <c r="D977" s="1" t="s">
        <v>1360</v>
      </c>
      <c r="E977" s="1" t="s">
        <v>282</v>
      </c>
      <c r="F977" s="1" t="s">
        <v>1303</v>
      </c>
      <c r="G977" s="27">
        <v>0.94247787610619471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50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27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34</v>
      </c>
      <c r="AY977" s="1">
        <v>0</v>
      </c>
      <c r="AZ977" s="1">
        <v>0</v>
      </c>
      <c r="BA977" s="1">
        <v>0</v>
      </c>
      <c r="BB977" s="1" t="s">
        <v>1349</v>
      </c>
    </row>
    <row r="978" spans="1:54" x14ac:dyDescent="0.25">
      <c r="A978" s="1">
        <v>40352</v>
      </c>
      <c r="B978" s="1" t="s">
        <v>1274</v>
      </c>
      <c r="C978" s="1">
        <v>69051200</v>
      </c>
      <c r="D978" s="1" t="s">
        <v>1362</v>
      </c>
      <c r="E978" s="1" t="s">
        <v>158</v>
      </c>
      <c r="F978" s="1" t="s">
        <v>1301</v>
      </c>
      <c r="G978" s="27">
        <v>0.90173410404624277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23</v>
      </c>
      <c r="Y978" s="1">
        <v>0</v>
      </c>
      <c r="Z978" s="1">
        <v>20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 t="s">
        <v>1352</v>
      </c>
    </row>
    <row r="979" spans="1:54" x14ac:dyDescent="0.25">
      <c r="A979" s="1">
        <v>40422</v>
      </c>
      <c r="B979" s="1" t="s">
        <v>1275</v>
      </c>
      <c r="C979" s="1">
        <v>65152799</v>
      </c>
      <c r="D979" s="1" t="s">
        <v>1358</v>
      </c>
      <c r="E979" s="1" t="s">
        <v>904</v>
      </c>
      <c r="F979" s="1" t="s">
        <v>1302</v>
      </c>
      <c r="G979" s="27">
        <v>0.89405204460966547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69</v>
      </c>
      <c r="U979" s="1">
        <v>74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77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80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 t="s">
        <v>1355</v>
      </c>
    </row>
    <row r="980" spans="1:54" x14ac:dyDescent="0.25">
      <c r="A980" s="1">
        <v>40457</v>
      </c>
      <c r="B980" s="1" t="s">
        <v>1277</v>
      </c>
      <c r="C980" s="1">
        <v>65145668</v>
      </c>
      <c r="D980" s="1" t="s">
        <v>1366</v>
      </c>
      <c r="E980" s="1" t="s">
        <v>635</v>
      </c>
      <c r="F980" s="1" t="s">
        <v>1302</v>
      </c>
      <c r="G980" s="27">
        <v>0.9327731092436975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40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29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 t="s">
        <v>1355</v>
      </c>
    </row>
    <row r="981" spans="1:54" x14ac:dyDescent="0.25">
      <c r="A981" s="1">
        <v>41135</v>
      </c>
      <c r="B981" s="1" t="s">
        <v>1278</v>
      </c>
      <c r="C981" s="1">
        <v>65158173</v>
      </c>
      <c r="D981" s="1" t="s">
        <v>1369</v>
      </c>
      <c r="E981" s="1" t="s">
        <v>874</v>
      </c>
      <c r="F981" s="1" t="s">
        <v>1302</v>
      </c>
      <c r="G981" s="27">
        <v>0.84210526315789469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69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 t="s">
        <v>1355</v>
      </c>
    </row>
    <row r="982" spans="1:54" x14ac:dyDescent="0.25">
      <c r="A982" s="1">
        <v>41617</v>
      </c>
      <c r="B982" s="1" t="s">
        <v>1280</v>
      </c>
      <c r="C982" s="1">
        <v>70902000</v>
      </c>
      <c r="D982" s="1" t="s">
        <v>1369</v>
      </c>
      <c r="E982" s="1" t="s">
        <v>1179</v>
      </c>
      <c r="F982" s="1" t="s">
        <v>1301</v>
      </c>
      <c r="G982" s="27">
        <v>0.60956790123456794</v>
      </c>
      <c r="H982" s="1">
        <v>0</v>
      </c>
      <c r="I982" s="1">
        <v>0</v>
      </c>
      <c r="J982" s="1">
        <v>0</v>
      </c>
      <c r="K982" s="1">
        <v>0</v>
      </c>
      <c r="L982" s="1">
        <v>38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46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50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44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 t="s">
        <v>1355</v>
      </c>
    </row>
  </sheetData>
  <sheetProtection algorithmName="SHA-512" hashValue="Txde/d+BBhy0VLVQkU3JqjH1op4UskczVk79dvF2JaTVlBD0mJeR9jcrP+Kcw61fJTkMo2D0ML4ehprgHo2rzA==" saltValue="29juuzlA93U2yKkicYX7lA==" spinCount="100000" sheet="1" formatColumns="0" formatRows="0" insertColumns="0" insertRows="0" insertHyperlinks="0" deleteColumns="0" deleteRows="0" sort="0" autoFilter="0" pivotTables="0"/>
  <autoFilter ref="A3:BB3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2AD2-5AF8-46E2-88F1-3007787FED6F}">
  <dimension ref="A1:F61"/>
  <sheetViews>
    <sheetView showGridLines="0" tabSelected="1" workbookViewId="0">
      <selection activeCell="C50" sqref="C50"/>
    </sheetView>
  </sheetViews>
  <sheetFormatPr baseColWidth="10" defaultColWidth="11.42578125" defaultRowHeight="15" x14ac:dyDescent="0.25"/>
  <cols>
    <col min="1" max="1" width="41.85546875" customWidth="1"/>
    <col min="2" max="2" width="41.85546875" style="7" bestFit="1" customWidth="1"/>
    <col min="3" max="3" width="28.42578125" customWidth="1"/>
    <col min="4" max="4" width="15.42578125" customWidth="1"/>
    <col min="5" max="5" width="33.42578125" bestFit="1" customWidth="1"/>
  </cols>
  <sheetData>
    <row r="1" spans="1:6" s="19" customFormat="1" ht="66" customHeight="1" x14ac:dyDescent="0.25">
      <c r="A1" s="28" t="s">
        <v>1373</v>
      </c>
      <c r="B1" s="29"/>
      <c r="C1" s="29"/>
      <c r="D1" s="23"/>
      <c r="E1" s="23"/>
      <c r="F1" s="23"/>
    </row>
    <row r="2" spans="1:6" s="19" customFormat="1" ht="12.75" x14ac:dyDescent="0.25">
      <c r="B2" s="22"/>
      <c r="C2" s="21"/>
    </row>
    <row r="3" spans="1:6" s="19" customFormat="1" ht="15.75" x14ac:dyDescent="0.25">
      <c r="A3" s="30" t="s">
        <v>1281</v>
      </c>
      <c r="B3" s="30"/>
      <c r="C3" s="30"/>
      <c r="D3" s="20"/>
      <c r="E3" s="20"/>
      <c r="F3" s="20"/>
    </row>
    <row r="5" spans="1:6" x14ac:dyDescent="0.25">
      <c r="A5" s="6" t="s">
        <v>1</v>
      </c>
      <c r="B5" s="33">
        <v>18075</v>
      </c>
      <c r="C5" s="34"/>
      <c r="D5" s="8" t="s">
        <v>1282</v>
      </c>
      <c r="E5" s="18" t="s">
        <v>1283</v>
      </c>
    </row>
    <row r="6" spans="1:6" ht="32.1" customHeight="1" x14ac:dyDescent="0.25">
      <c r="A6" s="17" t="s">
        <v>1284</v>
      </c>
      <c r="B6" s="35" t="str">
        <f>VLOOKUP(B5,'Matrícula por especialidad'!A4:BA978,2,FALSE)</f>
        <v>COLEGIO JAHVE NISI</v>
      </c>
      <c r="C6" s="36"/>
    </row>
    <row r="7" spans="1:6" x14ac:dyDescent="0.25">
      <c r="A7" s="17" t="s">
        <v>4</v>
      </c>
      <c r="B7" s="31" t="str">
        <f>VLOOKUP(B5,'Matrícula por especialidad'!A4:BA978,4,FALSE)</f>
        <v>Biobío</v>
      </c>
      <c r="C7" s="32"/>
    </row>
    <row r="8" spans="1:6" x14ac:dyDescent="0.25">
      <c r="A8" s="17" t="s">
        <v>6</v>
      </c>
      <c r="B8" s="31" t="str">
        <f>VLOOKUP(B5,'Matrícula por especialidad'!A4:BA978,6,FALSE)</f>
        <v>Particular Subvencionado</v>
      </c>
      <c r="C8" s="32"/>
    </row>
    <row r="9" spans="1:6" x14ac:dyDescent="0.25">
      <c r="A9" s="17" t="s">
        <v>1285</v>
      </c>
      <c r="B9" s="37">
        <f>VLOOKUP(B5,'Matrícula por especialidad'!A4:BA978,7,FALSE)</f>
        <v>0.97619047619047616</v>
      </c>
      <c r="C9" s="38"/>
    </row>
    <row r="10" spans="1:6" x14ac:dyDescent="0.25">
      <c r="A10" s="17" t="s">
        <v>1286</v>
      </c>
      <c r="B10" s="31" t="str">
        <f>VLOOKUP(B5,'Matrícula por especialidad'!A4:BB978,54,FALSE)</f>
        <v>Puede postular</v>
      </c>
      <c r="C10" s="32"/>
    </row>
    <row r="12" spans="1:6" s="14" customFormat="1" ht="32.25" customHeight="1" x14ac:dyDescent="0.25">
      <c r="A12" s="15" t="s">
        <v>1287</v>
      </c>
      <c r="B12" s="16" t="s">
        <v>1288</v>
      </c>
      <c r="C12" s="15" t="s">
        <v>1289</v>
      </c>
    </row>
    <row r="13" spans="1:6" x14ac:dyDescent="0.25">
      <c r="A13" s="9" t="s">
        <v>1290</v>
      </c>
      <c r="B13" s="13"/>
      <c r="C13" s="12">
        <f>VLOOKUP($B$5,'Matrícula por especialidad'!$A$4:$BA$978,8,FALSE)</f>
        <v>0</v>
      </c>
    </row>
    <row r="14" spans="1:6" x14ac:dyDescent="0.25">
      <c r="A14" s="9" t="s">
        <v>8</v>
      </c>
      <c r="B14" s="13"/>
      <c r="C14" s="12">
        <f>VLOOKUP($B$5,'Matrícula por especialidad'!$A$4:$BA$978,9,FALSE)</f>
        <v>0</v>
      </c>
    </row>
    <row r="15" spans="1:6" x14ac:dyDescent="0.25">
      <c r="A15" s="9" t="s">
        <v>9</v>
      </c>
      <c r="B15" s="13"/>
      <c r="C15" s="12">
        <f>VLOOKUP($B$5,'Matrícula por especialidad'!$A$4:$BA$978,10,FALSE)</f>
        <v>0</v>
      </c>
    </row>
    <row r="16" spans="1:6" x14ac:dyDescent="0.25">
      <c r="A16" s="9" t="s">
        <v>10</v>
      </c>
      <c r="B16" s="13"/>
      <c r="C16" s="12">
        <f>VLOOKUP($B$5,'Matrícula por especialidad'!$A$4:$BA$978,11,FALSE)</f>
        <v>0</v>
      </c>
    </row>
    <row r="17" spans="1:3" x14ac:dyDescent="0.25">
      <c r="A17" s="9" t="s">
        <v>11</v>
      </c>
      <c r="B17" s="13"/>
      <c r="C17" s="12">
        <f>VLOOKUP($B$5,'Matrícula por especialidad'!$A$4:$BA$978,12,FALSE)</f>
        <v>0</v>
      </c>
    </row>
    <row r="18" spans="1:3" x14ac:dyDescent="0.25">
      <c r="A18" s="9" t="s">
        <v>12</v>
      </c>
      <c r="B18" s="13"/>
      <c r="C18" s="12">
        <f>VLOOKUP($B$5,'Matrícula por especialidad'!$A$4:$BA$978,13,FALSE)</f>
        <v>0</v>
      </c>
    </row>
    <row r="19" spans="1:3" x14ac:dyDescent="0.25">
      <c r="A19" s="9" t="s">
        <v>13</v>
      </c>
      <c r="B19" s="13"/>
      <c r="C19" s="12">
        <f>VLOOKUP($B$5,'Matrícula por especialidad'!$A$4:$BA$978,14,FALSE)</f>
        <v>0</v>
      </c>
    </row>
    <row r="20" spans="1:3" x14ac:dyDescent="0.25">
      <c r="A20" s="9" t="s">
        <v>14</v>
      </c>
      <c r="B20" s="13"/>
      <c r="C20" s="12">
        <f>VLOOKUP($B$5,'Matrícula por especialidad'!$A$4:$BA$978,15,FALSE)</f>
        <v>0</v>
      </c>
    </row>
    <row r="21" spans="1:3" x14ac:dyDescent="0.25">
      <c r="A21" s="9" t="s">
        <v>15</v>
      </c>
      <c r="B21" s="13"/>
      <c r="C21" s="12">
        <f>VLOOKUP($B$5,'Matrícula por especialidad'!$A$4:$BA$978,16,FALSE)</f>
        <v>0</v>
      </c>
    </row>
    <row r="22" spans="1:3" x14ac:dyDescent="0.25">
      <c r="A22" s="9" t="s">
        <v>16</v>
      </c>
      <c r="B22" s="13"/>
      <c r="C22" s="12">
        <f>VLOOKUP($B$5,'Matrícula por especialidad'!$A$4:$BA$978,17,FALSE)</f>
        <v>0</v>
      </c>
    </row>
    <row r="23" spans="1:3" x14ac:dyDescent="0.25">
      <c r="A23" s="9" t="s">
        <v>17</v>
      </c>
      <c r="B23" s="13"/>
      <c r="C23" s="12">
        <f>VLOOKUP($B$5,'Matrícula por especialidad'!$A$4:$BA$978,18,FALSE)</f>
        <v>0</v>
      </c>
    </row>
    <row r="24" spans="1:3" x14ac:dyDescent="0.25">
      <c r="A24" s="9" t="s">
        <v>1291</v>
      </c>
      <c r="B24" s="13"/>
      <c r="C24" s="12">
        <f>VLOOKUP($B$5,'Matrícula por especialidad'!$A$4:$BA$978,19,FALSE)</f>
        <v>0</v>
      </c>
    </row>
    <row r="25" spans="1:3" x14ac:dyDescent="0.25">
      <c r="A25" s="9" t="s">
        <v>19</v>
      </c>
      <c r="B25" s="13"/>
      <c r="C25" s="12">
        <f>VLOOKUP($B$5,'Matrícula por especialidad'!$A$4:$BA$978,20,FALSE)</f>
        <v>0</v>
      </c>
    </row>
    <row r="26" spans="1:3" x14ac:dyDescent="0.25">
      <c r="A26" s="9" t="s">
        <v>20</v>
      </c>
      <c r="B26" s="13"/>
      <c r="C26" s="12">
        <f>VLOOKUP($B$5,'Matrícula por especialidad'!$A$4:$BA$978,21,FALSE)</f>
        <v>0</v>
      </c>
    </row>
    <row r="27" spans="1:3" x14ac:dyDescent="0.25">
      <c r="A27" s="9" t="s">
        <v>21</v>
      </c>
      <c r="B27" s="13"/>
      <c r="C27" s="12">
        <f>VLOOKUP($B$5,'Matrícula por especialidad'!$A$4:$BA$978,22,FALSE)</f>
        <v>0</v>
      </c>
    </row>
    <row r="28" spans="1:3" x14ac:dyDescent="0.25">
      <c r="A28" s="9" t="s">
        <v>22</v>
      </c>
      <c r="B28" s="13"/>
      <c r="C28" s="12">
        <f>VLOOKUP($B$5,'Matrícula por especialidad'!$A$4:$BA$978,23,FALSE)</f>
        <v>0</v>
      </c>
    </row>
    <row r="29" spans="1:3" x14ac:dyDescent="0.25">
      <c r="A29" s="9" t="s">
        <v>23</v>
      </c>
      <c r="B29" s="13"/>
      <c r="C29" s="12">
        <f>VLOOKUP($B$5,'Matrícula por especialidad'!$A$4:$BA$978,24,FALSE)</f>
        <v>25</v>
      </c>
    </row>
    <row r="30" spans="1:3" x14ac:dyDescent="0.25">
      <c r="A30" s="9" t="s">
        <v>24</v>
      </c>
      <c r="B30" s="13"/>
      <c r="C30" s="12">
        <f>VLOOKUP($B$5,'Matrícula por especialidad'!$A$4:$BA$978,25,FALSE)</f>
        <v>0</v>
      </c>
    </row>
    <row r="31" spans="1:3" x14ac:dyDescent="0.25">
      <c r="A31" s="9" t="s">
        <v>25</v>
      </c>
      <c r="B31" s="13"/>
      <c r="C31" s="12">
        <f>VLOOKUP($B$5,'Matrícula por especialidad'!$A$4:$BA$978,26,FALSE)</f>
        <v>0</v>
      </c>
    </row>
    <row r="32" spans="1:3" x14ac:dyDescent="0.25">
      <c r="A32" s="9" t="s">
        <v>26</v>
      </c>
      <c r="B32" s="13"/>
      <c r="C32" s="12">
        <f>VLOOKUP($B$5,'Matrícula por especialidad'!$A$4:$BA$978,27,FALSE)</f>
        <v>0</v>
      </c>
    </row>
    <row r="33" spans="1:3" x14ac:dyDescent="0.25">
      <c r="A33" s="9" t="s">
        <v>27</v>
      </c>
      <c r="B33" s="13"/>
      <c r="C33" s="12">
        <f>VLOOKUP($B$5,'Matrícula por especialidad'!$A$4:$BA$978,28,FALSE)</f>
        <v>0</v>
      </c>
    </row>
    <row r="34" spans="1:3" x14ac:dyDescent="0.25">
      <c r="A34" s="9" t="s">
        <v>28</v>
      </c>
      <c r="B34" s="13"/>
      <c r="C34" s="12">
        <f>VLOOKUP($B$5,'Matrícula por especialidad'!$A$4:$BA$978,29,FALSE)</f>
        <v>0</v>
      </c>
    </row>
    <row r="35" spans="1:3" x14ac:dyDescent="0.25">
      <c r="A35" s="9" t="s">
        <v>29</v>
      </c>
      <c r="B35" s="13"/>
      <c r="C35" s="12">
        <f>VLOOKUP($B$5,'Matrícula por especialidad'!$A$4:$BA$978,30,FALSE)</f>
        <v>0</v>
      </c>
    </row>
    <row r="36" spans="1:3" x14ac:dyDescent="0.25">
      <c r="A36" s="9" t="s">
        <v>30</v>
      </c>
      <c r="B36" s="13"/>
      <c r="C36" s="12">
        <f>VLOOKUP($B$5,'Matrícula por especialidad'!$A$4:$BA$978,31,FALSE)</f>
        <v>0</v>
      </c>
    </row>
    <row r="37" spans="1:3" x14ac:dyDescent="0.25">
      <c r="A37" s="9" t="s">
        <v>31</v>
      </c>
      <c r="B37" s="13"/>
      <c r="C37" s="12">
        <f>VLOOKUP($B$5,'Matrícula por especialidad'!$A$4:$BA$978,32,FALSE)</f>
        <v>0</v>
      </c>
    </row>
    <row r="38" spans="1:3" x14ac:dyDescent="0.25">
      <c r="A38" s="9" t="s">
        <v>32</v>
      </c>
      <c r="B38" s="13"/>
      <c r="C38" s="12">
        <f>VLOOKUP($B$5,'Matrícula por especialidad'!$A$4:$BA$978,33,FALSE)</f>
        <v>0</v>
      </c>
    </row>
    <row r="39" spans="1:3" x14ac:dyDescent="0.25">
      <c r="A39" s="9" t="s">
        <v>33</v>
      </c>
      <c r="B39" s="13"/>
      <c r="C39" s="12">
        <f>VLOOKUP($B$5,'Matrícula por especialidad'!$A$4:$BA$978,34,FALSE)</f>
        <v>0</v>
      </c>
    </row>
    <row r="40" spans="1:3" x14ac:dyDescent="0.25">
      <c r="A40" s="9" t="s">
        <v>34</v>
      </c>
      <c r="B40" s="13"/>
      <c r="C40" s="12">
        <f>VLOOKUP($B$5,'Matrícula por especialidad'!$A$4:$BA$978,35,FALSE)</f>
        <v>0</v>
      </c>
    </row>
    <row r="41" spans="1:3" x14ac:dyDescent="0.25">
      <c r="A41" s="9" t="s">
        <v>35</v>
      </c>
      <c r="B41" s="13"/>
      <c r="C41" s="12">
        <f>VLOOKUP($B$5,'Matrícula por especialidad'!$A$4:$BA$978,36,FALSE)</f>
        <v>0</v>
      </c>
    </row>
    <row r="42" spans="1:3" x14ac:dyDescent="0.25">
      <c r="A42" s="9" t="s">
        <v>36</v>
      </c>
      <c r="B42" s="13"/>
      <c r="C42" s="12">
        <f>VLOOKUP($B$5,'Matrícula por especialidad'!$A$4:$BA$978,37,FALSE)</f>
        <v>0</v>
      </c>
    </row>
    <row r="43" spans="1:3" x14ac:dyDescent="0.25">
      <c r="A43" s="9" t="s">
        <v>37</v>
      </c>
      <c r="B43" s="13"/>
      <c r="C43" s="12">
        <f>VLOOKUP($B$5,'Matrícula por especialidad'!$A$4:$BA$978,38,FALSE)</f>
        <v>0</v>
      </c>
    </row>
    <row r="44" spans="1:3" x14ac:dyDescent="0.25">
      <c r="A44" s="9" t="s">
        <v>1292</v>
      </c>
      <c r="B44" s="13"/>
      <c r="C44" s="12">
        <f>VLOOKUP($B$5,'Matrícula por especialidad'!$A$4:$BA$978,39,FALSE)</f>
        <v>0</v>
      </c>
    </row>
    <row r="45" spans="1:3" x14ac:dyDescent="0.25">
      <c r="A45" s="9" t="s">
        <v>39</v>
      </c>
      <c r="B45" s="13"/>
      <c r="C45" s="12">
        <f>VLOOKUP($B$5,'Matrícula por especialidad'!$A$4:$BA$978,40,FALSE)</f>
        <v>0</v>
      </c>
    </row>
    <row r="46" spans="1:3" x14ac:dyDescent="0.25">
      <c r="A46" s="9" t="s">
        <v>40</v>
      </c>
      <c r="B46" s="13"/>
      <c r="C46" s="12">
        <f>VLOOKUP($B$5,'Matrícula por especialidad'!$A$4:$BA$978,41,FALSE)</f>
        <v>0</v>
      </c>
    </row>
    <row r="47" spans="1:3" x14ac:dyDescent="0.25">
      <c r="A47" s="9" t="s">
        <v>41</v>
      </c>
      <c r="B47" s="13"/>
      <c r="C47" s="12">
        <f>VLOOKUP($B$5,'Matrícula por especialidad'!$A$4:$BA$978,42,FALSE)</f>
        <v>0</v>
      </c>
    </row>
    <row r="48" spans="1:3" x14ac:dyDescent="0.25">
      <c r="A48" s="9" t="s">
        <v>1293</v>
      </c>
      <c r="B48" s="13"/>
      <c r="C48" s="12">
        <f>VLOOKUP($B$5,'Matrícula por especialidad'!$A$4:$BA$978,43,FALSE)</f>
        <v>0</v>
      </c>
    </row>
    <row r="49" spans="1:5" x14ac:dyDescent="0.25">
      <c r="A49" s="9" t="s">
        <v>43</v>
      </c>
      <c r="B49" s="13"/>
      <c r="C49" s="12">
        <f>VLOOKUP($B$5,'Matrícula por especialidad'!$A$4:$BA$978,44,FALSE)</f>
        <v>0</v>
      </c>
    </row>
    <row r="50" spans="1:5" x14ac:dyDescent="0.25">
      <c r="A50" s="9" t="s">
        <v>44</v>
      </c>
      <c r="B50" s="13"/>
      <c r="C50" s="12">
        <f>VLOOKUP($B$5,'Matrícula por especialidad'!$A$4:$BA$978,45,FALSE)</f>
        <v>7</v>
      </c>
    </row>
    <row r="51" spans="1:5" x14ac:dyDescent="0.25">
      <c r="A51" s="9" t="s">
        <v>45</v>
      </c>
      <c r="B51" s="13"/>
      <c r="C51" s="12">
        <f>VLOOKUP($B$5,'Matrícula por especialidad'!$A$4:$BA$978,46,FALSE)</f>
        <v>0</v>
      </c>
    </row>
    <row r="52" spans="1:5" x14ac:dyDescent="0.25">
      <c r="A52" s="9" t="s">
        <v>46</v>
      </c>
      <c r="B52" s="13"/>
      <c r="C52" s="12">
        <f>VLOOKUP($B$5,'Matrícula por especialidad'!$A$4:$BA$978,47,FALSE)</f>
        <v>0</v>
      </c>
    </row>
    <row r="53" spans="1:5" x14ac:dyDescent="0.25">
      <c r="A53" s="9" t="s">
        <v>47</v>
      </c>
      <c r="B53" s="13"/>
      <c r="C53" s="12">
        <f>VLOOKUP($B$5,'Matrícula por especialidad'!$A$4:$BA$978,48,FALSE)</f>
        <v>0</v>
      </c>
    </row>
    <row r="54" spans="1:5" x14ac:dyDescent="0.25">
      <c r="A54" s="9" t="s">
        <v>48</v>
      </c>
      <c r="B54" s="13"/>
      <c r="C54" s="12">
        <f>VLOOKUP($B$5,'Matrícula por especialidad'!$A$4:$BA$978,49,FALSE)</f>
        <v>0</v>
      </c>
    </row>
    <row r="55" spans="1:5" x14ac:dyDescent="0.25">
      <c r="A55" s="9" t="s">
        <v>49</v>
      </c>
      <c r="B55" s="13"/>
      <c r="C55" s="12">
        <f>VLOOKUP($B$5,'Matrícula por especialidad'!$A$4:$BA$978,50,FALSE)</f>
        <v>0</v>
      </c>
    </row>
    <row r="56" spans="1:5" x14ac:dyDescent="0.25">
      <c r="A56" s="9" t="s">
        <v>50</v>
      </c>
      <c r="B56" s="13"/>
      <c r="C56" s="12">
        <f>VLOOKUP($B$5,'Matrícula por especialidad'!$A$4:$BA$978,51,FALSE)</f>
        <v>0</v>
      </c>
    </row>
    <row r="57" spans="1:5" x14ac:dyDescent="0.25">
      <c r="A57" s="9" t="s">
        <v>51</v>
      </c>
      <c r="B57" s="13"/>
      <c r="C57" s="12">
        <f>VLOOKUP($B$5,'Matrícula por especialidad'!$A$4:$BA$978,52,FALSE)</f>
        <v>0</v>
      </c>
    </row>
    <row r="58" spans="1:5" x14ac:dyDescent="0.25">
      <c r="A58" s="9" t="s">
        <v>52</v>
      </c>
      <c r="B58" s="13"/>
      <c r="C58" s="12">
        <f>VLOOKUP($B$5,'Matrícula por especialidad'!$A$4:$BA$978,53,FALSE)</f>
        <v>0</v>
      </c>
    </row>
    <row r="60" spans="1:5" ht="30" x14ac:dyDescent="0.25">
      <c r="B60" s="11" t="s">
        <v>1294</v>
      </c>
      <c r="C60" s="11" t="s">
        <v>1295</v>
      </c>
    </row>
    <row r="61" spans="1:5" ht="30" x14ac:dyDescent="0.25">
      <c r="A61" s="10" t="s">
        <v>1296</v>
      </c>
      <c r="B61" s="9">
        <f>SUMIF(B13:B58,"Sí",C13:C58)</f>
        <v>0</v>
      </c>
      <c r="C61" s="24" t="str" cm="1">
        <f t="array" ref="C61">_xlfn.IFS(B61&lt;10,"$0",B61&lt;=30,60000000,B61&lt;=60,78000000,B61&lt;=90,96000000,B61&lt;=120,114000000,B61&lt;=150,132000000,B61&gt;=151,150000000)</f>
        <v>$0</v>
      </c>
      <c r="D61" s="8" t="s">
        <v>1282</v>
      </c>
      <c r="E61" s="25" t="s">
        <v>1297</v>
      </c>
    </row>
  </sheetData>
  <sheetProtection algorithmName="SHA-512" hashValue="boO8bymebDEWjUGDgHy4Okqje/jP9OdmDIEMCXsi0waJmTKrdd3Z14F3N0LgFUzQtYLP0qqvePLAN5TB76LRLg==" saltValue="vsOs5y834ycvC9Z7qomnvA==" spinCount="100000" sheet="1" objects="1" scenarios="1"/>
  <mergeCells count="8">
    <mergeCell ref="A1:C1"/>
    <mergeCell ref="A3:C3"/>
    <mergeCell ref="B10:C10"/>
    <mergeCell ref="B5:C5"/>
    <mergeCell ref="B6:C6"/>
    <mergeCell ref="B7:C7"/>
    <mergeCell ref="B8:C8"/>
    <mergeCell ref="B9:C9"/>
  </mergeCells>
  <conditionalFormatting sqref="A13:B58">
    <cfRule type="containsText" dxfId="0" priority="1" operator="containsText" text="Sí">
      <formula>NOT(ISERROR(SEARCH("Sí",A13)))</formula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7A5ED4-0626-4421-B844-E3F4F9A2B0DF}">
          <x14:formula1>
            <xm:f>Hoja3!$A$1:$A$2</xm:f>
          </x14:formula1>
          <xm:sqref>B13:B58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DD14-1F39-43E0-A91E-6E62ADC73274}">
  <dimension ref="A1:A2"/>
  <sheetViews>
    <sheetView workbookViewId="0">
      <selection activeCell="A2" sqref="A2"/>
    </sheetView>
  </sheetViews>
  <sheetFormatPr baseColWidth="10" defaultColWidth="11.42578125" defaultRowHeight="15" x14ac:dyDescent="0.25"/>
  <sheetData>
    <row r="1" spans="1:1" x14ac:dyDescent="0.25">
      <c r="A1" t="s">
        <v>1298</v>
      </c>
    </row>
    <row r="2" spans="1:1" x14ac:dyDescent="0.25">
      <c r="A2" t="s">
        <v>1299</v>
      </c>
    </row>
  </sheetData>
  <sheetProtection algorithmName="SHA-512" hashValue="FKhDyi2Gy5oJpq0bT0ZGfS9rX66ZwQeoveUpuN8FYuiSB0iCHG6CvamHpmZSKaoPwKgaM61bY/nGcMxeWpY2mg==" saltValue="7qIxbnwV+z/leQ/VEk6mQ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Matrícula por especialidad</vt:lpstr>
      <vt:lpstr>Tabla Liceo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Pablo Nicolas Fernandez Jofre</cp:lastModifiedBy>
  <cp:revision/>
  <dcterms:created xsi:type="dcterms:W3CDTF">2021-12-22T15:53:35Z</dcterms:created>
  <dcterms:modified xsi:type="dcterms:W3CDTF">2023-08-02T21:10:42Z</dcterms:modified>
  <cp:category/>
  <cp:contentStatus/>
</cp:coreProperties>
</file>